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0a33828bf9772f5f/Documents/UT_PhD/"/>
    </mc:Choice>
  </mc:AlternateContent>
  <xr:revisionPtr revIDLastSave="87" documentId="8_{2C5A5963-F4D6-4759-808D-347D68FB5E20}" xr6:coauthVersionLast="47" xr6:coauthVersionMax="47" xr10:uidLastSave="{3962A3E1-DA23-46FD-ADC6-3183AA690BFD}"/>
  <bookViews>
    <workbookView xWindow="-23148" yWindow="-108" windowWidth="23256" windowHeight="12576" tabRatio="500" xr2:uid="{00000000-000D-0000-FFFF-FFFF00000000}"/>
  </bookViews>
  <sheets>
    <sheet name="Supplier Selection Scorecard" sheetId="2" r:id="rId1"/>
    <sheet name="Supplier Quote Info" sheetId="3" r:id="rId2"/>
  </sheets>
  <definedNames>
    <definedName name="_xlnm.Print_Area" localSheetId="0">'Supplier Selection Scorecard'!$B$1:$I$65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8" i="2" l="1"/>
  <c r="H62" i="2"/>
  <c r="F6" i="3"/>
  <c r="D6" i="3"/>
  <c r="E6" i="3"/>
  <c r="C6" i="3"/>
  <c r="D22" i="2"/>
  <c r="E22" i="2"/>
  <c r="F22" i="2"/>
  <c r="G22" i="2"/>
  <c r="G16" i="2"/>
  <c r="C7" i="3"/>
  <c r="D39" i="2"/>
  <c r="D43" i="2"/>
  <c r="D23" i="2"/>
  <c r="D52" i="2"/>
  <c r="D53" i="2"/>
  <c r="D7" i="3"/>
  <c r="E39" i="2"/>
  <c r="E43" i="2"/>
  <c r="E23" i="2"/>
  <c r="E52" i="2"/>
  <c r="E53" i="2"/>
  <c r="E7" i="3"/>
  <c r="F39" i="2"/>
  <c r="F43" i="2"/>
  <c r="F23" i="2"/>
  <c r="F46" i="2"/>
  <c r="F49" i="2"/>
  <c r="F52" i="2"/>
  <c r="F53" i="2"/>
  <c r="F7" i="3"/>
  <c r="G39" i="2"/>
  <c r="G43" i="2"/>
  <c r="G23" i="2"/>
  <c r="G46" i="2"/>
  <c r="G49" i="2"/>
  <c r="G52" i="2"/>
  <c r="G53" i="2"/>
  <c r="D54" i="2"/>
  <c r="D84" i="2"/>
  <c r="G17" i="2"/>
  <c r="D3" i="3"/>
  <c r="E45" i="2"/>
  <c r="E3" i="3"/>
  <c r="F45" i="2"/>
  <c r="F3" i="3"/>
  <c r="G45" i="2"/>
  <c r="D11" i="3"/>
  <c r="E46" i="2"/>
  <c r="C8" i="3"/>
  <c r="C12" i="3"/>
  <c r="F8" i="3"/>
  <c r="F12" i="3"/>
  <c r="E8" i="3"/>
  <c r="E12" i="3"/>
  <c r="D8" i="3"/>
  <c r="D12" i="3"/>
  <c r="D13" i="3"/>
  <c r="E47" i="2"/>
  <c r="E13" i="3"/>
  <c r="F47" i="2"/>
  <c r="F13" i="3"/>
  <c r="G47" i="2"/>
  <c r="C3" i="3"/>
  <c r="C13" i="3"/>
  <c r="D9" i="3"/>
  <c r="E9" i="3"/>
  <c r="F9" i="3"/>
  <c r="C9" i="3"/>
  <c r="C11" i="3"/>
  <c r="D47" i="2"/>
  <c r="D46" i="2"/>
  <c r="D45" i="2"/>
  <c r="D14" i="3"/>
  <c r="E14" i="3"/>
  <c r="F14" i="3"/>
  <c r="C14" i="3"/>
  <c r="D49" i="2"/>
  <c r="D37" i="2"/>
  <c r="D31" i="2"/>
  <c r="D17" i="2"/>
  <c r="D9" i="2"/>
  <c r="E49" i="2"/>
  <c r="E37" i="2"/>
  <c r="E31" i="2"/>
  <c r="E17" i="2"/>
  <c r="E9" i="2"/>
  <c r="F37" i="2"/>
  <c r="F31" i="2"/>
  <c r="F17" i="2"/>
  <c r="F9" i="2"/>
  <c r="G37" i="2"/>
  <c r="G31" i="2"/>
  <c r="G9" i="2"/>
  <c r="D71" i="2"/>
  <c r="F71" i="2"/>
  <c r="G71" i="2"/>
  <c r="H71" i="2"/>
  <c r="D72" i="2"/>
  <c r="F72" i="2"/>
  <c r="G72" i="2"/>
  <c r="H72" i="2"/>
  <c r="D73" i="2"/>
  <c r="F73" i="2"/>
  <c r="G73" i="2"/>
  <c r="H73" i="2"/>
  <c r="D74" i="2"/>
  <c r="F74" i="2"/>
  <c r="G74" i="2"/>
  <c r="H74" i="2"/>
  <c r="D75" i="2"/>
  <c r="F75" i="2"/>
  <c r="G75" i="2"/>
  <c r="H75" i="2"/>
  <c r="D76" i="2"/>
  <c r="F76" i="2"/>
  <c r="G76" i="2"/>
  <c r="H76" i="2"/>
  <c r="D77" i="2"/>
  <c r="F77" i="2"/>
  <c r="G77" i="2"/>
  <c r="H77" i="2"/>
  <c r="F78" i="2"/>
  <c r="G78" i="2"/>
  <c r="H78" i="2"/>
  <c r="E71" i="2"/>
  <c r="E72" i="2"/>
  <c r="E73" i="2"/>
  <c r="E74" i="2"/>
  <c r="E75" i="2"/>
  <c r="E76" i="2"/>
  <c r="E77" i="2"/>
  <c r="E78" i="2"/>
  <c r="E8" i="2"/>
  <c r="F58" i="2"/>
  <c r="F8" i="2"/>
  <c r="G58" i="2"/>
  <c r="G8" i="2"/>
  <c r="E16" i="2"/>
  <c r="F59" i="2"/>
  <c r="F16" i="2"/>
  <c r="G59" i="2"/>
  <c r="H59" i="2"/>
  <c r="F60" i="2"/>
  <c r="G60" i="2"/>
  <c r="H60" i="2"/>
  <c r="E30" i="2"/>
  <c r="F61" i="2"/>
  <c r="F30" i="2"/>
  <c r="G61" i="2"/>
  <c r="G30" i="2"/>
  <c r="H61" i="2"/>
  <c r="E36" i="2"/>
  <c r="F62" i="2"/>
  <c r="F36" i="2"/>
  <c r="G62" i="2"/>
  <c r="G36" i="2"/>
  <c r="E42" i="2"/>
  <c r="F63" i="2"/>
  <c r="F42" i="2"/>
  <c r="G63" i="2"/>
  <c r="G42" i="2"/>
  <c r="H63" i="2"/>
  <c r="E48" i="2"/>
  <c r="F64" i="2"/>
  <c r="F48" i="2"/>
  <c r="G64" i="2"/>
  <c r="G48" i="2"/>
  <c r="H64" i="2"/>
  <c r="D48" i="2"/>
  <c r="E64" i="2"/>
  <c r="D42" i="2"/>
  <c r="E63" i="2"/>
  <c r="D36" i="2"/>
  <c r="E62" i="2"/>
  <c r="D30" i="2"/>
  <c r="E61" i="2"/>
  <c r="E60" i="2"/>
  <c r="D16" i="2"/>
  <c r="E59" i="2"/>
  <c r="D8" i="2"/>
  <c r="E58" i="2"/>
  <c r="G51" i="2"/>
  <c r="G65" i="2"/>
  <c r="H65" i="2"/>
  <c r="E51" i="2"/>
  <c r="F51" i="2"/>
  <c r="D51" i="2"/>
  <c r="B64" i="2"/>
  <c r="B77" i="2"/>
  <c r="B63" i="2"/>
  <c r="B76" i="2"/>
  <c r="B62" i="2"/>
  <c r="B75" i="2"/>
  <c r="B61" i="2"/>
  <c r="B74" i="2"/>
  <c r="B60" i="2"/>
  <c r="B73" i="2"/>
  <c r="B59" i="2"/>
  <c r="B72" i="2"/>
  <c r="B58" i="2"/>
  <c r="B71" i="2"/>
  <c r="D78" i="2"/>
  <c r="D65" i="2"/>
  <c r="F65" i="2"/>
  <c r="E65" i="2"/>
</calcChain>
</file>

<file path=xl/sharedStrings.xml><?xml version="1.0" encoding="utf-8"?>
<sst xmlns="http://schemas.openxmlformats.org/spreadsheetml/2006/main" count="138" uniqueCount="78">
  <si>
    <t>Scores Available from 1-5. Basis for scoring must be listed with specific examples.</t>
  </si>
  <si>
    <t>1. Adherence to RFP Instructions</t>
  </si>
  <si>
    <t>Timeliness</t>
  </si>
  <si>
    <t>Completeness</t>
  </si>
  <si>
    <t>Overall Quality &amp; Level of Professionalism</t>
  </si>
  <si>
    <t>Overall Response</t>
  </si>
  <si>
    <t>Average Score</t>
  </si>
  <si>
    <t>2. Company Information</t>
  </si>
  <si>
    <t>Organizational Structure</t>
  </si>
  <si>
    <t>Experience with Similar Companies</t>
  </si>
  <si>
    <t>Service Department</t>
  </si>
  <si>
    <t>4. Requirements</t>
  </si>
  <si>
    <t>Completeness of Vendor Response</t>
  </si>
  <si>
    <t>Vendor Ability to Meet Requirements</t>
  </si>
  <si>
    <t>Other Fees</t>
  </si>
  <si>
    <t>*Change weights based on company requirements. Total score should = 1.00</t>
  </si>
  <si>
    <t xml:space="preserve">Terms &amp; Conditions </t>
  </si>
  <si>
    <t>Total Score</t>
  </si>
  <si>
    <t>BASIS FOR SCORE</t>
  </si>
  <si>
    <t>WEIGHT</t>
  </si>
  <si>
    <t>NOTES</t>
  </si>
  <si>
    <t>Financial Viability</t>
  </si>
  <si>
    <t>Overall Comprehension of Project/Design Objectives</t>
  </si>
  <si>
    <t>Vendor Qualification</t>
  </si>
  <si>
    <t>Minimum Order Quantity</t>
  </si>
  <si>
    <t>Leadtime</t>
  </si>
  <si>
    <t>Total Purchase Order Cost</t>
  </si>
  <si>
    <t>5. Quality</t>
  </si>
  <si>
    <t>6. Delivery</t>
  </si>
  <si>
    <t xml:space="preserve">3. Terms &amp; Conditions </t>
  </si>
  <si>
    <t>7. Financial</t>
  </si>
  <si>
    <t>Price per Unit</t>
  </si>
  <si>
    <t>Subtotal</t>
  </si>
  <si>
    <t>CRITERIA SCORES (AVG)</t>
  </si>
  <si>
    <t>CRITERIA SCORES (SUM)</t>
  </si>
  <si>
    <t>TOTAL</t>
  </si>
  <si>
    <t>TOTAL AVERAGE</t>
  </si>
  <si>
    <t>Understanding of Requirements</t>
  </si>
  <si>
    <t>Certifications</t>
  </si>
  <si>
    <t>Quality Management System</t>
  </si>
  <si>
    <t>History of Quality Issues</t>
  </si>
  <si>
    <t>History of On-time/Quoted Delivery</t>
  </si>
  <si>
    <t>Communcation about delays</t>
  </si>
  <si>
    <t>Max</t>
  </si>
  <si>
    <t>Min</t>
  </si>
  <si>
    <t>Select Multiple Vendors</t>
  </si>
  <si>
    <t>Select 1 Vendor</t>
  </si>
  <si>
    <t>Threshold</t>
  </si>
  <si>
    <t>SUPPLIER SELECTION SCORECARD</t>
  </si>
  <si>
    <t>Supplier 1</t>
  </si>
  <si>
    <t>Supplier 2</t>
  </si>
  <si>
    <t>Supplier 3</t>
  </si>
  <si>
    <t>Supplier 4</t>
  </si>
  <si>
    <t>Supplier 1 WEIGHTED SCORE</t>
  </si>
  <si>
    <t>Supplier 2 WEIGHTED SCORE</t>
  </si>
  <si>
    <t>Supplier 3 WEIGHTED SCORE</t>
  </si>
  <si>
    <t>Supplier 4 WEIGHTED SCORE</t>
  </si>
  <si>
    <t>Quote Availablity/Length</t>
  </si>
  <si>
    <t>References/Supplier History</t>
  </si>
  <si>
    <t>1-No/Poor History</t>
  </si>
  <si>
    <t xml:space="preserve">ISO certified; Mil-STD qualified; </t>
  </si>
  <si>
    <t>FAIs, CoC; traceability; nonconformance documentation</t>
  </si>
  <si>
    <t>Additional fees--Tooling, documentation</t>
  </si>
  <si>
    <t>+1-Leadtime delays project or becomes critical path</t>
  </si>
  <si>
    <t>Order Qty</t>
  </si>
  <si>
    <t>Additional Fees</t>
  </si>
  <si>
    <t>Total PO</t>
  </si>
  <si>
    <t>AVG TOTAL</t>
  </si>
  <si>
    <t>Leadtime Rank</t>
  </si>
  <si>
    <t>At or Under Baseline</t>
  </si>
  <si>
    <t>Final Rank</t>
  </si>
  <si>
    <t>Costs</t>
  </si>
  <si>
    <t>Cost per total qty</t>
  </si>
  <si>
    <t>Leadtime (wks)</t>
  </si>
  <si>
    <t>Price per Part</t>
  </si>
  <si>
    <t>Planned Leadtime</t>
  </si>
  <si>
    <t>Weeks</t>
  </si>
  <si>
    <t>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</si>
</sst>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_(&quot;$&quot;* #,##0_);_(&quot;$&quot;* \(#,##0\);_(&quot;$&quot;* &quot;-&quot;??_);_(@_)"/>
  </numFmts>
  <fonts count="29" x14ac:knownFonts="1">
    <font>
      <sz val="12"/>
      <color theme="1"/>
      <name val="Tw Cen MT"/>
      <family val="2"/>
      <scheme val="minor"/>
    </font>
    <font>
      <sz val="12"/>
      <color rgb="FF000000"/>
      <name val="Corbel"/>
      <family val="2"/>
    </font>
    <font>
      <b/>
      <sz val="20"/>
      <color theme="1" tint="0.499984740745262"/>
      <name val="Century Gothic"/>
      <family val="2"/>
    </font>
    <font>
      <b/>
      <sz val="10"/>
      <color rgb="FF2F75B5"/>
      <name val="Century Gothic"/>
      <family val="2"/>
    </font>
    <font>
      <b/>
      <sz val="20"/>
      <color theme="6"/>
      <name val="Century Gothic"/>
      <family val="2"/>
    </font>
    <font>
      <b/>
      <sz val="10"/>
      <color rgb="FF2F75B5"/>
      <name val="Arial"/>
      <family val="2"/>
    </font>
    <font>
      <sz val="10"/>
      <color rgb="FF000000"/>
      <name val="Arial"/>
      <family val="2"/>
    </font>
    <font>
      <sz val="12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rgb="FF00000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sz val="10"/>
      <color rgb="FFFF0000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6"/>
      <name val="Century Gothic"/>
      <family val="2"/>
    </font>
    <font>
      <sz val="8"/>
      <name val="Tw Cen MT"/>
      <family val="2"/>
      <scheme val="minor"/>
    </font>
    <font>
      <sz val="12"/>
      <color theme="1"/>
      <name val="Tw Cen MT"/>
      <family val="2"/>
      <scheme val="minor"/>
    </font>
    <font>
      <sz val="10"/>
      <color theme="1"/>
      <name val="Century Gothic"/>
      <family val="2"/>
    </font>
    <font>
      <b/>
      <sz val="16"/>
      <color theme="1"/>
      <name val="Century Gothic"/>
      <family val="2"/>
    </font>
    <font>
      <b/>
      <sz val="11"/>
      <color rgb="FFFF0000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darkUp">
        <fgColor theme="1"/>
        <bgColor theme="0" tint="-0.14993743705557422"/>
      </patternFill>
    </fill>
    <fill>
      <patternFill patternType="darkUp">
        <fgColor theme="6"/>
        <bgColor theme="5" tint="0.39994506668294322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F2F2F2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rgb="FFA6A6A6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 wrapText="1" indent="2"/>
    </xf>
    <xf numFmtId="0" fontId="7" fillId="2" borderId="0" xfId="0" applyFont="1" applyFill="1" applyAlignment="1">
      <alignment horizontal="right" vertical="center"/>
    </xf>
    <xf numFmtId="1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indent="1"/>
    </xf>
    <xf numFmtId="0" fontId="0" fillId="0" borderId="0" xfId="0" applyAlignment="1">
      <alignment vertical="center"/>
    </xf>
    <xf numFmtId="0" fontId="20" fillId="0" borderId="0" xfId="0" applyFont="1"/>
    <xf numFmtId="2" fontId="9" fillId="4" borderId="7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 indent="2"/>
    </xf>
    <xf numFmtId="0" fontId="9" fillId="2" borderId="5" xfId="0" applyFont="1" applyFill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9" fillId="2" borderId="0" xfId="0" applyFont="1" applyFill="1" applyAlignment="1">
      <alignment horizontal="left" vertical="top" wrapText="1"/>
    </xf>
    <xf numFmtId="1" fontId="15" fillId="3" borderId="9" xfId="0" applyNumberFormat="1" applyFont="1" applyFill="1" applyBorder="1" applyAlignment="1">
      <alignment horizontal="center" vertical="center" wrapText="1"/>
    </xf>
    <xf numFmtId="1" fontId="17" fillId="7" borderId="9" xfId="0" applyNumberFormat="1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left" vertical="center" wrapText="1" indent="1"/>
    </xf>
    <xf numFmtId="2" fontId="12" fillId="8" borderId="4" xfId="0" applyNumberFormat="1" applyFont="1" applyFill="1" applyBorder="1" applyAlignment="1">
      <alignment horizontal="center" vertical="center"/>
    </xf>
    <xf numFmtId="2" fontId="12" fillId="8" borderId="1" xfId="0" applyNumberFormat="1" applyFont="1" applyFill="1" applyBorder="1" applyAlignment="1">
      <alignment horizontal="center" vertical="center"/>
    </xf>
    <xf numFmtId="0" fontId="26" fillId="14" borderId="6" xfId="0" applyFont="1" applyFill="1" applyBorder="1" applyAlignment="1">
      <alignment horizontal="center" vertical="center" wrapText="1"/>
    </xf>
    <xf numFmtId="2" fontId="9" fillId="9" borderId="4" xfId="0" applyNumberFormat="1" applyFont="1" applyFill="1" applyBorder="1" applyAlignment="1">
      <alignment horizontal="center" vertical="center"/>
    </xf>
    <xf numFmtId="2" fontId="13" fillId="8" borderId="11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9" fontId="0" fillId="0" borderId="10" xfId="1" applyFont="1" applyBorder="1" applyAlignment="1">
      <alignment horizontal="center"/>
    </xf>
    <xf numFmtId="0" fontId="9" fillId="2" borderId="5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 indent="1"/>
    </xf>
    <xf numFmtId="0" fontId="12" fillId="12" borderId="5" xfId="0" applyFont="1" applyFill="1" applyBorder="1" applyAlignment="1">
      <alignment horizontal="right" vertical="center" indent="1"/>
    </xf>
    <xf numFmtId="0" fontId="13" fillId="13" borderId="8" xfId="0" applyFont="1" applyFill="1" applyBorder="1" applyAlignment="1">
      <alignment horizontal="right" vertical="center" indent="1"/>
    </xf>
    <xf numFmtId="1" fontId="17" fillId="8" borderId="9" xfId="0" applyNumberFormat="1" applyFont="1" applyFill="1" applyBorder="1" applyAlignment="1">
      <alignment horizontal="center" vertical="center"/>
    </xf>
    <xf numFmtId="0" fontId="18" fillId="15" borderId="9" xfId="0" applyFont="1" applyFill="1" applyBorder="1" applyAlignment="1">
      <alignment horizontal="left" vertical="center" wrapText="1" indent="1"/>
    </xf>
    <xf numFmtId="0" fontId="18" fillId="15" borderId="9" xfId="0" applyFont="1" applyFill="1" applyBorder="1" applyAlignment="1">
      <alignment horizontal="left" vertical="center" indent="1"/>
    </xf>
    <xf numFmtId="0" fontId="11" fillId="10" borderId="9" xfId="0" applyFont="1" applyFill="1" applyBorder="1" applyAlignment="1">
      <alignment horizontal="left" vertical="center" indent="1"/>
    </xf>
    <xf numFmtId="0" fontId="16" fillId="11" borderId="9" xfId="0" applyFont="1" applyFill="1" applyBorder="1" applyAlignment="1">
      <alignment horizontal="left" vertical="center" indent="1"/>
    </xf>
    <xf numFmtId="1" fontId="27" fillId="16" borderId="0" xfId="0" applyNumberFormat="1" applyFont="1" applyFill="1" applyAlignment="1">
      <alignment horizontal="center" vertical="center"/>
    </xf>
    <xf numFmtId="0" fontId="21" fillId="5" borderId="9" xfId="0" applyFont="1" applyFill="1" applyBorder="1" applyAlignment="1">
      <alignment horizontal="right" vertical="center" indent="1"/>
    </xf>
    <xf numFmtId="0" fontId="26" fillId="6" borderId="9" xfId="0" applyFont="1" applyFill="1" applyBorder="1" applyAlignment="1">
      <alignment horizontal="right" vertical="center" indent="1"/>
    </xf>
    <xf numFmtId="0" fontId="23" fillId="2" borderId="2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15" fillId="2" borderId="9" xfId="0" applyFont="1" applyFill="1" applyBorder="1" applyAlignment="1">
      <alignment horizontal="left" vertical="center" wrapText="1" indent="1"/>
    </xf>
    <xf numFmtId="0" fontId="15" fillId="2" borderId="9" xfId="0" applyFont="1" applyFill="1" applyBorder="1" applyAlignment="1">
      <alignment horizontal="left" vertical="center" indent="1"/>
    </xf>
    <xf numFmtId="0" fontId="19" fillId="2" borderId="0" xfId="0" applyFont="1" applyFill="1" applyAlignment="1">
      <alignment horizontal="left" vertical="top" wrapText="1"/>
    </xf>
    <xf numFmtId="0" fontId="15" fillId="2" borderId="0" xfId="0" applyFont="1" applyFill="1" applyAlignment="1">
      <alignment horizontal="left" vertical="top" wrapText="1"/>
    </xf>
    <xf numFmtId="0" fontId="15" fillId="0" borderId="9" xfId="0" applyFont="1" applyBorder="1" applyAlignment="1">
      <alignment horizontal="left" vertical="center" indent="1"/>
    </xf>
    <xf numFmtId="0" fontId="15" fillId="2" borderId="9" xfId="0" quotePrefix="1" applyFont="1" applyFill="1" applyBorder="1" applyAlignment="1">
      <alignment horizontal="left" vertical="center" wrapText="1" indent="1"/>
    </xf>
    <xf numFmtId="0" fontId="21" fillId="6" borderId="9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5" fillId="2" borderId="10" xfId="0" applyFont="1" applyFill="1" applyBorder="1" applyAlignment="1">
      <alignment horizontal="center" vertical="center"/>
    </xf>
    <xf numFmtId="1" fontId="15" fillId="3" borderId="10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1" fillId="10" borderId="12" xfId="0" applyFont="1" applyFill="1" applyBorder="1" applyAlignment="1">
      <alignment horizontal="left" vertical="center" indent="1"/>
    </xf>
    <xf numFmtId="0" fontId="14" fillId="10" borderId="12" xfId="0" applyFont="1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left" vertical="center" indent="1"/>
    </xf>
    <xf numFmtId="0" fontId="0" fillId="0" borderId="13" xfId="0" applyBorder="1"/>
    <xf numFmtId="166" fontId="15" fillId="3" borderId="10" xfId="2" applyNumberFormat="1" applyFont="1" applyFill="1" applyBorder="1" applyAlignment="1">
      <alignment horizontal="center" vertical="center" wrapText="1"/>
    </xf>
    <xf numFmtId="0" fontId="14" fillId="17" borderId="12" xfId="0" applyFont="1" applyFill="1" applyBorder="1" applyAlignment="1">
      <alignment horizontal="center" vertical="center"/>
    </xf>
    <xf numFmtId="2" fontId="9" fillId="17" borderId="4" xfId="0" applyNumberFormat="1" applyFont="1" applyFill="1" applyBorder="1" applyAlignment="1">
      <alignment horizontal="center" vertical="center"/>
    </xf>
    <xf numFmtId="1" fontId="15" fillId="18" borderId="9" xfId="0" applyNumberFormat="1" applyFont="1" applyFill="1" applyBorder="1" applyAlignment="1">
      <alignment horizontal="center" vertical="center" wrapText="1"/>
    </xf>
    <xf numFmtId="2" fontId="28" fillId="17" borderId="1" xfId="0" applyNumberFormat="1" applyFont="1" applyFill="1" applyBorder="1" applyAlignment="1">
      <alignment horizontal="center" vertic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">
  <a:themeElements>
    <a:clrScheme name="Circuit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AP84"/>
  <sheetViews>
    <sheetView showGridLines="0" tabSelected="1" topLeftCell="A10" workbookViewId="0">
      <selection activeCell="I64" sqref="I64"/>
    </sheetView>
  </sheetViews>
  <sheetFormatPr defaultColWidth="11.109375" defaultRowHeight="15.75" x14ac:dyDescent="0.25"/>
  <cols>
    <col min="1" max="1" width="3" customWidth="1"/>
    <col min="2" max="2" width="31.77734375" style="19" customWidth="1"/>
    <col min="3" max="3" width="9.33203125" customWidth="1"/>
    <col min="4" max="8" width="11" customWidth="1"/>
    <col min="9" max="9" width="60.33203125" customWidth="1"/>
    <col min="10" max="10" width="4.6640625" customWidth="1"/>
    <col min="11" max="11" width="0" hidden="1" customWidth="1"/>
  </cols>
  <sheetData>
    <row r="1" spans="1:42" ht="42.95" customHeight="1" x14ac:dyDescent="0.25">
      <c r="A1" s="1"/>
      <c r="B1" s="2" t="s">
        <v>48</v>
      </c>
      <c r="C1" s="3"/>
      <c r="D1" s="4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/>
    </row>
    <row r="2" spans="1:42" s="9" customFormat="1" ht="36" customHeight="1" x14ac:dyDescent="0.3">
      <c r="A2" s="8"/>
      <c r="B2" s="55"/>
      <c r="C2" s="55"/>
      <c r="D2" s="55"/>
      <c r="E2" s="55"/>
      <c r="F2" s="55"/>
      <c r="G2" s="22"/>
      <c r="H2" s="56" t="s">
        <v>0</v>
      </c>
      <c r="I2" s="56"/>
      <c r="J2" s="8"/>
    </row>
    <row r="3" spans="1:42" s="16" customFormat="1" ht="23.1" customHeight="1" x14ac:dyDescent="0.3">
      <c r="A3" s="8"/>
      <c r="B3" s="44" t="s">
        <v>1</v>
      </c>
      <c r="C3" s="44"/>
      <c r="D3" s="25" t="s">
        <v>49</v>
      </c>
      <c r="E3" s="25" t="s">
        <v>50</v>
      </c>
      <c r="F3" s="25" t="s">
        <v>51</v>
      </c>
      <c r="G3" s="25" t="s">
        <v>52</v>
      </c>
      <c r="H3" s="45" t="s">
        <v>18</v>
      </c>
      <c r="I3" s="45"/>
      <c r="J3" s="8"/>
    </row>
    <row r="4" spans="1:42" s="9" customFormat="1" ht="20.100000000000001" customHeight="1" x14ac:dyDescent="0.3">
      <c r="A4" s="8"/>
      <c r="B4" s="54" t="s">
        <v>2</v>
      </c>
      <c r="C4" s="57"/>
      <c r="D4" s="23">
        <v>4</v>
      </c>
      <c r="E4" s="23">
        <v>2</v>
      </c>
      <c r="F4" s="23">
        <v>3</v>
      </c>
      <c r="G4" s="72">
        <v>5</v>
      </c>
      <c r="H4" s="53"/>
      <c r="I4" s="57"/>
      <c r="J4" s="8"/>
    </row>
    <row r="5" spans="1:42" s="9" customFormat="1" ht="20.100000000000001" customHeight="1" x14ac:dyDescent="0.3">
      <c r="A5" s="8"/>
      <c r="B5" s="54" t="s">
        <v>3</v>
      </c>
      <c r="C5" s="57"/>
      <c r="D5" s="23">
        <v>4</v>
      </c>
      <c r="E5" s="23">
        <v>2</v>
      </c>
      <c r="F5" s="23">
        <v>3</v>
      </c>
      <c r="G5" s="72">
        <v>5</v>
      </c>
      <c r="H5" s="53"/>
      <c r="I5" s="57"/>
      <c r="J5" s="8"/>
    </row>
    <row r="6" spans="1:42" s="9" customFormat="1" ht="20.100000000000001" customHeight="1" x14ac:dyDescent="0.3">
      <c r="A6" s="8"/>
      <c r="B6" s="54" t="s">
        <v>4</v>
      </c>
      <c r="C6" s="57"/>
      <c r="D6" s="23">
        <v>4</v>
      </c>
      <c r="E6" s="23">
        <v>2</v>
      </c>
      <c r="F6" s="23">
        <v>3</v>
      </c>
      <c r="G6" s="72">
        <v>5</v>
      </c>
      <c r="H6" s="53"/>
      <c r="I6" s="57"/>
      <c r="J6" s="8"/>
    </row>
    <row r="7" spans="1:42" s="9" customFormat="1" ht="20.100000000000001" customHeight="1" x14ac:dyDescent="0.3">
      <c r="A7" s="8"/>
      <c r="B7" s="54" t="s">
        <v>5</v>
      </c>
      <c r="C7" s="57"/>
      <c r="D7" s="23">
        <v>4</v>
      </c>
      <c r="E7" s="23">
        <v>2</v>
      </c>
      <c r="F7" s="23">
        <v>3</v>
      </c>
      <c r="G7" s="72">
        <v>5</v>
      </c>
      <c r="H7" s="53"/>
      <c r="I7" s="57"/>
      <c r="J7" s="8"/>
    </row>
    <row r="8" spans="1:42" s="9" customFormat="1" ht="20.100000000000001" customHeight="1" x14ac:dyDescent="0.3">
      <c r="A8" s="8"/>
      <c r="B8" s="47" t="s">
        <v>6</v>
      </c>
      <c r="C8" s="48"/>
      <c r="D8" s="24">
        <f>AVERAGE(D4:D7)</f>
        <v>4</v>
      </c>
      <c r="E8" s="24">
        <f t="shared" ref="E8:G8" si="0">AVERAGE(E4:E7)</f>
        <v>2</v>
      </c>
      <c r="F8" s="24">
        <f t="shared" si="0"/>
        <v>3</v>
      </c>
      <c r="G8" s="24">
        <f t="shared" si="0"/>
        <v>5</v>
      </c>
      <c r="H8" s="42"/>
      <c r="I8" s="43"/>
      <c r="J8" s="8"/>
    </row>
    <row r="9" spans="1:42" s="9" customFormat="1" ht="20.100000000000001" customHeight="1" x14ac:dyDescent="0.3">
      <c r="A9" s="8"/>
      <c r="B9" s="47" t="s">
        <v>32</v>
      </c>
      <c r="C9" s="48"/>
      <c r="D9" s="24">
        <f>SUM(D4:D7)</f>
        <v>16</v>
      </c>
      <c r="E9" s="24">
        <f t="shared" ref="E9:F9" si="1">SUM(E4:E7)</f>
        <v>8</v>
      </c>
      <c r="F9" s="24">
        <f t="shared" si="1"/>
        <v>12</v>
      </c>
      <c r="G9" s="24">
        <f t="shared" ref="G9" si="2">SUM(G4:G7)</f>
        <v>20</v>
      </c>
      <c r="H9" s="42"/>
      <c r="I9" s="43"/>
      <c r="J9" s="8"/>
    </row>
    <row r="10" spans="1:42" s="16" customFormat="1" ht="23.1" customHeight="1" x14ac:dyDescent="0.3">
      <c r="A10" s="8"/>
      <c r="B10" s="44" t="s">
        <v>7</v>
      </c>
      <c r="C10" s="44"/>
      <c r="D10" s="25" t="s">
        <v>49</v>
      </c>
      <c r="E10" s="25" t="s">
        <v>50</v>
      </c>
      <c r="F10" s="25" t="s">
        <v>51</v>
      </c>
      <c r="G10" s="25" t="s">
        <v>52</v>
      </c>
      <c r="H10" s="45" t="s">
        <v>18</v>
      </c>
      <c r="I10" s="45"/>
      <c r="J10" s="8"/>
    </row>
    <row r="11" spans="1:42" s="9" customFormat="1" ht="20.100000000000001" customHeight="1" x14ac:dyDescent="0.3">
      <c r="A11" s="8"/>
      <c r="B11" s="54" t="s">
        <v>21</v>
      </c>
      <c r="C11" s="57"/>
      <c r="D11" s="23">
        <v>5</v>
      </c>
      <c r="E11" s="23">
        <v>3</v>
      </c>
      <c r="F11" s="23">
        <v>4</v>
      </c>
      <c r="G11" s="72">
        <v>5</v>
      </c>
      <c r="H11" s="53"/>
      <c r="I11" s="57"/>
      <c r="J11" s="8"/>
    </row>
    <row r="12" spans="1:42" s="9" customFormat="1" ht="20.100000000000001" customHeight="1" x14ac:dyDescent="0.3">
      <c r="A12" s="8"/>
      <c r="B12" s="54" t="s">
        <v>8</v>
      </c>
      <c r="C12" s="57"/>
      <c r="D12" s="23">
        <v>4</v>
      </c>
      <c r="E12" s="23">
        <v>2</v>
      </c>
      <c r="F12" s="23">
        <v>4</v>
      </c>
      <c r="G12" s="72">
        <v>5</v>
      </c>
      <c r="H12" s="53"/>
      <c r="I12" s="57"/>
      <c r="J12" s="8"/>
    </row>
    <row r="13" spans="1:42" s="9" customFormat="1" ht="20.100000000000001" customHeight="1" x14ac:dyDescent="0.3">
      <c r="A13" s="8"/>
      <c r="B13" s="54" t="s">
        <v>9</v>
      </c>
      <c r="C13" s="57"/>
      <c r="D13" s="23">
        <v>4</v>
      </c>
      <c r="E13" s="23">
        <v>3</v>
      </c>
      <c r="F13" s="23">
        <v>4</v>
      </c>
      <c r="G13" s="72">
        <v>5</v>
      </c>
      <c r="H13" s="53"/>
      <c r="I13" s="57"/>
      <c r="J13" s="8"/>
    </row>
    <row r="14" spans="1:42" s="9" customFormat="1" ht="20.100000000000001" customHeight="1" x14ac:dyDescent="0.3">
      <c r="A14" s="8"/>
      <c r="B14" s="54" t="s">
        <v>10</v>
      </c>
      <c r="C14" s="57"/>
      <c r="D14" s="23">
        <v>4</v>
      </c>
      <c r="E14" s="23">
        <v>2</v>
      </c>
      <c r="F14" s="23">
        <v>4</v>
      </c>
      <c r="G14" s="72">
        <v>5</v>
      </c>
      <c r="H14" s="53"/>
      <c r="I14" s="57"/>
      <c r="J14" s="8"/>
    </row>
    <row r="15" spans="1:42" s="9" customFormat="1" ht="20.100000000000001" customHeight="1" x14ac:dyDescent="0.3">
      <c r="A15" s="8"/>
      <c r="B15" s="54" t="s">
        <v>58</v>
      </c>
      <c r="C15" s="57"/>
      <c r="D15" s="23">
        <v>1</v>
      </c>
      <c r="E15" s="23">
        <v>2</v>
      </c>
      <c r="F15" s="23">
        <v>4</v>
      </c>
      <c r="G15" s="72">
        <v>5</v>
      </c>
      <c r="H15" s="53"/>
      <c r="I15" s="57"/>
      <c r="J15" s="8"/>
    </row>
    <row r="16" spans="1:42" s="9" customFormat="1" ht="20.100000000000001" customHeight="1" x14ac:dyDescent="0.3">
      <c r="A16" s="8"/>
      <c r="B16" s="47" t="s">
        <v>6</v>
      </c>
      <c r="C16" s="48"/>
      <c r="D16" s="24">
        <f>AVERAGE(D11:D15)</f>
        <v>3.6</v>
      </c>
      <c r="E16" s="24">
        <f>AVERAGE(E11:E15)</f>
        <v>2.4</v>
      </c>
      <c r="F16" s="24">
        <f>AVERAGE(F11:F15)</f>
        <v>4</v>
      </c>
      <c r="G16" s="24">
        <f>AVERAGE(G11:G15)</f>
        <v>5</v>
      </c>
      <c r="H16" s="42"/>
      <c r="I16" s="43"/>
      <c r="J16" s="8"/>
    </row>
    <row r="17" spans="1:10" s="9" customFormat="1" ht="20.100000000000001" customHeight="1" x14ac:dyDescent="0.3">
      <c r="A17" s="8"/>
      <c r="B17" s="47" t="s">
        <v>32</v>
      </c>
      <c r="C17" s="48"/>
      <c r="D17" s="24">
        <f>SUM(D11:D15)</f>
        <v>18</v>
      </c>
      <c r="E17" s="24">
        <f>SUM(E11:E15)</f>
        <v>12</v>
      </c>
      <c r="F17" s="24">
        <f>SUM(F11:F15)</f>
        <v>20</v>
      </c>
      <c r="G17" s="24">
        <f>SUM(G11:G15)</f>
        <v>25</v>
      </c>
      <c r="H17" s="42"/>
      <c r="I17" s="43"/>
      <c r="J17" s="8"/>
    </row>
    <row r="18" spans="1:10" s="16" customFormat="1" ht="23.1" customHeight="1" x14ac:dyDescent="0.3">
      <c r="A18" s="8"/>
      <c r="B18" s="44" t="s">
        <v>29</v>
      </c>
      <c r="C18" s="44"/>
      <c r="D18" s="25" t="s">
        <v>49</v>
      </c>
      <c r="E18" s="25" t="s">
        <v>50</v>
      </c>
      <c r="F18" s="25" t="s">
        <v>51</v>
      </c>
      <c r="G18" s="25" t="s">
        <v>52</v>
      </c>
      <c r="H18" s="45" t="s">
        <v>18</v>
      </c>
      <c r="I18" s="45"/>
      <c r="J18" s="8"/>
    </row>
    <row r="19" spans="1:10" s="9" customFormat="1" ht="20.100000000000001" customHeight="1" x14ac:dyDescent="0.3">
      <c r="A19" s="8"/>
      <c r="B19" s="54" t="s">
        <v>24</v>
      </c>
      <c r="C19" s="57"/>
      <c r="D19" s="23">
        <v>5</v>
      </c>
      <c r="E19" s="23">
        <v>1</v>
      </c>
      <c r="F19" s="23">
        <v>1</v>
      </c>
      <c r="G19" s="23">
        <v>5</v>
      </c>
      <c r="H19" s="53"/>
      <c r="I19" s="53"/>
      <c r="J19" s="8"/>
    </row>
    <row r="20" spans="1:10" s="9" customFormat="1" ht="20.100000000000001" customHeight="1" x14ac:dyDescent="0.3">
      <c r="A20" s="8"/>
      <c r="B20" s="54" t="s">
        <v>16</v>
      </c>
      <c r="C20" s="57"/>
      <c r="D20" s="23">
        <v>4</v>
      </c>
      <c r="E20" s="23">
        <v>1</v>
      </c>
      <c r="F20" s="23">
        <v>3</v>
      </c>
      <c r="G20" s="23">
        <v>4</v>
      </c>
      <c r="H20" s="53"/>
      <c r="I20" s="53"/>
      <c r="J20" s="8"/>
    </row>
    <row r="21" spans="1:10" s="9" customFormat="1" ht="20.100000000000001" customHeight="1" x14ac:dyDescent="0.3">
      <c r="A21" s="8"/>
      <c r="B21" s="54" t="s">
        <v>57</v>
      </c>
      <c r="C21" s="57"/>
      <c r="D21" s="23">
        <v>4</v>
      </c>
      <c r="E21" s="23">
        <v>1</v>
      </c>
      <c r="F21" s="23">
        <v>3</v>
      </c>
      <c r="G21" s="23">
        <v>4</v>
      </c>
      <c r="H21" s="53"/>
      <c r="I21" s="53"/>
      <c r="J21" s="8"/>
    </row>
    <row r="22" spans="1:10" s="9" customFormat="1" ht="20.100000000000001" customHeight="1" x14ac:dyDescent="0.3">
      <c r="A22" s="8"/>
      <c r="B22" s="47" t="s">
        <v>6</v>
      </c>
      <c r="C22" s="48"/>
      <c r="D22" s="24">
        <f>AVERAGE(D19:D21)</f>
        <v>4.333333333333333</v>
      </c>
      <c r="E22" s="24">
        <f t="shared" ref="E22:G22" si="3">AVERAGE(E19:E21)</f>
        <v>1</v>
      </c>
      <c r="F22" s="24">
        <f t="shared" si="3"/>
        <v>2.3333333333333335</v>
      </c>
      <c r="G22" s="24">
        <f t="shared" si="3"/>
        <v>4.333333333333333</v>
      </c>
      <c r="H22" s="42"/>
      <c r="I22" s="43"/>
      <c r="J22" s="8"/>
    </row>
    <row r="23" spans="1:10" s="9" customFormat="1" ht="20.100000000000001" customHeight="1" x14ac:dyDescent="0.3">
      <c r="A23" s="8"/>
      <c r="B23" s="47" t="s">
        <v>32</v>
      </c>
      <c r="C23" s="48"/>
      <c r="D23" s="24">
        <f>SUM(D19:D21)</f>
        <v>13</v>
      </c>
      <c r="E23" s="24">
        <f t="shared" ref="E23:F23" si="4">SUM(E19:E21)</f>
        <v>3</v>
      </c>
      <c r="F23" s="24">
        <f t="shared" si="4"/>
        <v>7</v>
      </c>
      <c r="G23" s="24">
        <f t="shared" ref="G23" si="5">SUM(G19:G21)</f>
        <v>13</v>
      </c>
      <c r="H23" s="42"/>
      <c r="I23" s="43"/>
      <c r="J23" s="8"/>
    </row>
    <row r="24" spans="1:10" s="16" customFormat="1" ht="23.1" customHeight="1" x14ac:dyDescent="0.3">
      <c r="A24" s="8"/>
      <c r="B24" s="44" t="s">
        <v>11</v>
      </c>
      <c r="C24" s="44"/>
      <c r="D24" s="25" t="s">
        <v>49</v>
      </c>
      <c r="E24" s="25" t="s">
        <v>50</v>
      </c>
      <c r="F24" s="25" t="s">
        <v>51</v>
      </c>
      <c r="G24" s="25" t="s">
        <v>52</v>
      </c>
      <c r="H24" s="45" t="s">
        <v>18</v>
      </c>
      <c r="I24" s="45"/>
      <c r="J24" s="8"/>
    </row>
    <row r="25" spans="1:10" s="9" customFormat="1" ht="20.100000000000001" customHeight="1" x14ac:dyDescent="0.3">
      <c r="A25" s="8"/>
      <c r="B25" s="54" t="s">
        <v>12</v>
      </c>
      <c r="C25" s="57"/>
      <c r="D25" s="23">
        <v>4</v>
      </c>
      <c r="E25" s="23">
        <v>2</v>
      </c>
      <c r="F25" s="23">
        <v>3</v>
      </c>
      <c r="G25" s="23">
        <v>4</v>
      </c>
      <c r="H25" s="53"/>
      <c r="I25" s="57"/>
      <c r="J25" s="8"/>
    </row>
    <row r="26" spans="1:10" s="9" customFormat="1" ht="20.100000000000001" customHeight="1" x14ac:dyDescent="0.3">
      <c r="A26" s="8"/>
      <c r="B26" s="54" t="s">
        <v>22</v>
      </c>
      <c r="C26" s="57"/>
      <c r="D26" s="23">
        <v>4</v>
      </c>
      <c r="E26" s="23">
        <v>2</v>
      </c>
      <c r="F26" s="23">
        <v>3</v>
      </c>
      <c r="G26" s="23">
        <v>4</v>
      </c>
      <c r="H26" s="53"/>
      <c r="I26" s="57"/>
      <c r="J26" s="8"/>
    </row>
    <row r="27" spans="1:10" s="9" customFormat="1" ht="20.100000000000001" customHeight="1" x14ac:dyDescent="0.3">
      <c r="A27" s="8"/>
      <c r="B27" s="54" t="s">
        <v>37</v>
      </c>
      <c r="C27" s="57"/>
      <c r="D27" s="23">
        <v>5</v>
      </c>
      <c r="E27" s="23">
        <v>2</v>
      </c>
      <c r="F27" s="23">
        <v>4</v>
      </c>
      <c r="G27" s="23">
        <v>5</v>
      </c>
      <c r="H27" s="53"/>
      <c r="I27" s="57"/>
      <c r="J27" s="8"/>
    </row>
    <row r="28" spans="1:10" s="9" customFormat="1" ht="20.100000000000001" customHeight="1" x14ac:dyDescent="0.3">
      <c r="A28" s="8"/>
      <c r="B28" s="54" t="s">
        <v>13</v>
      </c>
      <c r="C28" s="57"/>
      <c r="D28" s="23">
        <v>5</v>
      </c>
      <c r="E28" s="23">
        <v>2</v>
      </c>
      <c r="F28" s="23">
        <v>4</v>
      </c>
      <c r="G28" s="23">
        <v>5</v>
      </c>
      <c r="H28" s="53"/>
      <c r="I28" s="57"/>
      <c r="J28" s="8"/>
    </row>
    <row r="29" spans="1:10" s="9" customFormat="1" ht="20.100000000000001" customHeight="1" x14ac:dyDescent="0.3">
      <c r="A29" s="8"/>
      <c r="B29" s="54" t="s">
        <v>23</v>
      </c>
      <c r="C29" s="57"/>
      <c r="D29" s="23">
        <v>5</v>
      </c>
      <c r="E29" s="23">
        <v>1</v>
      </c>
      <c r="F29" s="23">
        <v>5</v>
      </c>
      <c r="G29" s="23">
        <v>5</v>
      </c>
      <c r="H29" s="53"/>
      <c r="I29" s="57"/>
      <c r="J29" s="8"/>
    </row>
    <row r="30" spans="1:10" s="9" customFormat="1" ht="20.100000000000001" customHeight="1" x14ac:dyDescent="0.3">
      <c r="A30" s="8"/>
      <c r="B30" s="47" t="s">
        <v>6</v>
      </c>
      <c r="C30" s="48"/>
      <c r="D30" s="24">
        <f>AVERAGE(D25:D29)</f>
        <v>4.5999999999999996</v>
      </c>
      <c r="E30" s="24">
        <f t="shared" ref="E30:F30" si="6">AVERAGE(E25:E29)</f>
        <v>1.8</v>
      </c>
      <c r="F30" s="24">
        <f t="shared" si="6"/>
        <v>3.8</v>
      </c>
      <c r="G30" s="24">
        <f>AVERAGE(G25:G29)</f>
        <v>4.5999999999999996</v>
      </c>
      <c r="H30" s="42"/>
      <c r="I30" s="43"/>
      <c r="J30" s="8"/>
    </row>
    <row r="31" spans="1:10" s="9" customFormat="1" ht="20.100000000000001" customHeight="1" x14ac:dyDescent="0.3">
      <c r="A31" s="8"/>
      <c r="B31" s="47" t="s">
        <v>32</v>
      </c>
      <c r="C31" s="48"/>
      <c r="D31" s="24">
        <f>SUM(D25:D29)</f>
        <v>23</v>
      </c>
      <c r="E31" s="24">
        <f t="shared" ref="E31:F31" si="7">SUM(E25:E29)</f>
        <v>9</v>
      </c>
      <c r="F31" s="24">
        <f t="shared" si="7"/>
        <v>19</v>
      </c>
      <c r="G31" s="24">
        <f>SUM(G25:G29)</f>
        <v>23</v>
      </c>
      <c r="H31" s="42"/>
      <c r="I31" s="43"/>
      <c r="J31" s="8"/>
    </row>
    <row r="32" spans="1:10" s="16" customFormat="1" ht="23.1" customHeight="1" x14ac:dyDescent="0.3">
      <c r="A32" s="8"/>
      <c r="B32" s="44" t="s">
        <v>27</v>
      </c>
      <c r="C32" s="44"/>
      <c r="D32" s="25" t="s">
        <v>49</v>
      </c>
      <c r="E32" s="25" t="s">
        <v>50</v>
      </c>
      <c r="F32" s="25" t="s">
        <v>51</v>
      </c>
      <c r="G32" s="25" t="s">
        <v>52</v>
      </c>
      <c r="H32" s="45" t="s">
        <v>18</v>
      </c>
      <c r="I32" s="45"/>
      <c r="J32" s="8"/>
    </row>
    <row r="33" spans="1:10" s="9" customFormat="1" ht="20.100000000000001" customHeight="1" x14ac:dyDescent="0.3">
      <c r="A33" s="8"/>
      <c r="B33" s="54" t="s">
        <v>38</v>
      </c>
      <c r="C33" s="54"/>
      <c r="D33" s="23">
        <v>5</v>
      </c>
      <c r="E33" s="23">
        <v>3</v>
      </c>
      <c r="F33" s="23">
        <v>4</v>
      </c>
      <c r="G33" s="23">
        <v>4</v>
      </c>
      <c r="H33" s="53" t="s">
        <v>60</v>
      </c>
      <c r="I33" s="53"/>
      <c r="J33" s="8"/>
    </row>
    <row r="34" spans="1:10" s="9" customFormat="1" ht="20.100000000000001" customHeight="1" x14ac:dyDescent="0.3">
      <c r="A34" s="8"/>
      <c r="B34" s="54" t="s">
        <v>39</v>
      </c>
      <c r="C34" s="54"/>
      <c r="D34" s="23">
        <v>5</v>
      </c>
      <c r="E34" s="23">
        <v>3</v>
      </c>
      <c r="F34" s="23">
        <v>4</v>
      </c>
      <c r="G34" s="23">
        <v>4</v>
      </c>
      <c r="H34" s="53" t="s">
        <v>61</v>
      </c>
      <c r="I34" s="53"/>
      <c r="J34" s="8"/>
    </row>
    <row r="35" spans="1:10" s="9" customFormat="1" ht="20.100000000000001" customHeight="1" x14ac:dyDescent="0.3">
      <c r="A35" s="8"/>
      <c r="B35" s="54" t="s">
        <v>40</v>
      </c>
      <c r="C35" s="54"/>
      <c r="D35" s="23">
        <v>1</v>
      </c>
      <c r="E35" s="23">
        <v>1</v>
      </c>
      <c r="F35" s="23">
        <v>1</v>
      </c>
      <c r="G35" s="72">
        <v>4</v>
      </c>
      <c r="H35" s="53" t="s">
        <v>59</v>
      </c>
      <c r="I35" s="53"/>
      <c r="J35" s="8"/>
    </row>
    <row r="36" spans="1:10" s="9" customFormat="1" ht="20.100000000000001" customHeight="1" x14ac:dyDescent="0.3">
      <c r="A36" s="8"/>
      <c r="B36" s="47" t="s">
        <v>6</v>
      </c>
      <c r="C36" s="47"/>
      <c r="D36" s="24">
        <f>AVERAGE(D33:D35)</f>
        <v>3.6666666666666665</v>
      </c>
      <c r="E36" s="24">
        <f>AVERAGE(E33:E35)</f>
        <v>2.3333333333333335</v>
      </c>
      <c r="F36" s="24">
        <f>AVERAGE(F33:F35)</f>
        <v>3</v>
      </c>
      <c r="G36" s="24">
        <f>AVERAGE(G33:G35)</f>
        <v>4</v>
      </c>
      <c r="H36" s="42"/>
      <c r="I36" s="43"/>
      <c r="J36" s="8"/>
    </row>
    <row r="37" spans="1:10" s="9" customFormat="1" ht="20.100000000000001" customHeight="1" x14ac:dyDescent="0.3">
      <c r="A37" s="8"/>
      <c r="B37" s="47" t="s">
        <v>32</v>
      </c>
      <c r="C37" s="47"/>
      <c r="D37" s="24">
        <f>SUM(D33:D35)</f>
        <v>11</v>
      </c>
      <c r="E37" s="24">
        <f>SUM(E33:E35)</f>
        <v>7</v>
      </c>
      <c r="F37" s="24">
        <f>SUM(F33:F35)</f>
        <v>9</v>
      </c>
      <c r="G37" s="24">
        <f>SUM(G33:G35)</f>
        <v>12</v>
      </c>
      <c r="H37" s="42"/>
      <c r="I37" s="43"/>
      <c r="J37" s="8"/>
    </row>
    <row r="38" spans="1:10" s="16" customFormat="1" ht="23.1" customHeight="1" x14ac:dyDescent="0.3">
      <c r="A38" s="8"/>
      <c r="B38" s="44" t="s">
        <v>28</v>
      </c>
      <c r="C38" s="44"/>
      <c r="D38" s="25" t="s">
        <v>49</v>
      </c>
      <c r="E38" s="25" t="s">
        <v>50</v>
      </c>
      <c r="F38" s="25" t="s">
        <v>51</v>
      </c>
      <c r="G38" s="25" t="s">
        <v>52</v>
      </c>
      <c r="H38" s="45" t="s">
        <v>18</v>
      </c>
      <c r="I38" s="45"/>
      <c r="J38" s="8"/>
    </row>
    <row r="39" spans="1:10" s="9" customFormat="1" ht="20.100000000000001" customHeight="1" x14ac:dyDescent="0.3">
      <c r="A39" s="8"/>
      <c r="B39" s="54" t="s">
        <v>25</v>
      </c>
      <c r="C39" s="57"/>
      <c r="D39" s="23">
        <f>'Supplier Quote Info'!C7</f>
        <v>5</v>
      </c>
      <c r="E39" s="23">
        <f>'Supplier Quote Info'!D7</f>
        <v>3</v>
      </c>
      <c r="F39" s="23">
        <f>'Supplier Quote Info'!E7</f>
        <v>1</v>
      </c>
      <c r="G39" s="23">
        <f>'Supplier Quote Info'!F7</f>
        <v>2</v>
      </c>
      <c r="H39" s="58" t="s">
        <v>63</v>
      </c>
      <c r="I39" s="57"/>
      <c r="J39" s="8"/>
    </row>
    <row r="40" spans="1:10" s="9" customFormat="1" ht="20.100000000000001" customHeight="1" x14ac:dyDescent="0.3">
      <c r="A40" s="8"/>
      <c r="B40" s="54" t="s">
        <v>41</v>
      </c>
      <c r="C40" s="57"/>
      <c r="D40" s="23">
        <v>1</v>
      </c>
      <c r="E40" s="23">
        <v>2</v>
      </c>
      <c r="F40" s="23">
        <v>4</v>
      </c>
      <c r="G40" s="72">
        <v>4</v>
      </c>
      <c r="H40" s="53" t="s">
        <v>59</v>
      </c>
      <c r="I40" s="57"/>
      <c r="J40" s="8"/>
    </row>
    <row r="41" spans="1:10" s="9" customFormat="1" ht="20.100000000000001" customHeight="1" x14ac:dyDescent="0.3">
      <c r="A41" s="8"/>
      <c r="B41" s="54" t="s">
        <v>42</v>
      </c>
      <c r="C41" s="57"/>
      <c r="D41" s="23">
        <v>1</v>
      </c>
      <c r="E41" s="23">
        <v>1</v>
      </c>
      <c r="F41" s="23">
        <v>5</v>
      </c>
      <c r="G41" s="72">
        <v>4</v>
      </c>
      <c r="H41" s="53"/>
      <c r="I41" s="57"/>
      <c r="J41" s="8"/>
    </row>
    <row r="42" spans="1:10" s="9" customFormat="1" ht="20.100000000000001" customHeight="1" x14ac:dyDescent="0.3">
      <c r="A42" s="8"/>
      <c r="B42" s="47" t="s">
        <v>6</v>
      </c>
      <c r="C42" s="48"/>
      <c r="D42" s="24">
        <f>AVERAGE(D39:D41)</f>
        <v>2.3333333333333335</v>
      </c>
      <c r="E42" s="24">
        <f t="shared" ref="E42:G42" si="8">AVERAGE(E39:E41)</f>
        <v>2</v>
      </c>
      <c r="F42" s="24">
        <f t="shared" si="8"/>
        <v>3.3333333333333335</v>
      </c>
      <c r="G42" s="24">
        <f t="shared" si="8"/>
        <v>3.3333333333333335</v>
      </c>
      <c r="H42" s="42"/>
      <c r="I42" s="43"/>
      <c r="J42" s="8"/>
    </row>
    <row r="43" spans="1:10" s="9" customFormat="1" ht="20.100000000000001" customHeight="1" x14ac:dyDescent="0.3">
      <c r="A43" s="8"/>
      <c r="B43" s="47" t="s">
        <v>32</v>
      </c>
      <c r="C43" s="48"/>
      <c r="D43" s="24">
        <f>SUM(D39:D41)</f>
        <v>7</v>
      </c>
      <c r="E43" s="24">
        <f t="shared" ref="E43:F43" si="9">SUM(E39:E41)</f>
        <v>6</v>
      </c>
      <c r="F43" s="24">
        <f t="shared" si="9"/>
        <v>10</v>
      </c>
      <c r="G43" s="24">
        <f t="shared" ref="G43" si="10">SUM(G39:G41)</f>
        <v>10</v>
      </c>
      <c r="H43" s="42"/>
      <c r="I43" s="43"/>
      <c r="J43" s="8"/>
    </row>
    <row r="44" spans="1:10" s="16" customFormat="1" ht="23.1" customHeight="1" x14ac:dyDescent="0.3">
      <c r="A44" s="8"/>
      <c r="B44" s="44" t="s">
        <v>30</v>
      </c>
      <c r="C44" s="44"/>
      <c r="D44" s="25" t="s">
        <v>49</v>
      </c>
      <c r="E44" s="25" t="s">
        <v>50</v>
      </c>
      <c r="F44" s="25" t="s">
        <v>51</v>
      </c>
      <c r="G44" s="25" t="s">
        <v>52</v>
      </c>
      <c r="H44" s="45" t="s">
        <v>18</v>
      </c>
      <c r="I44" s="45"/>
      <c r="J44" s="8"/>
    </row>
    <row r="45" spans="1:10" s="9" customFormat="1" ht="20.100000000000001" customHeight="1" x14ac:dyDescent="0.3">
      <c r="A45" s="8"/>
      <c r="B45" s="54" t="s">
        <v>31</v>
      </c>
      <c r="C45" s="54"/>
      <c r="D45" s="23">
        <f>'Supplier Quote Info'!C3</f>
        <v>4</v>
      </c>
      <c r="E45" s="23">
        <f>'Supplier Quote Info'!D3</f>
        <v>2</v>
      </c>
      <c r="F45" s="23">
        <f>'Supplier Quote Info'!E3</f>
        <v>1</v>
      </c>
      <c r="G45" s="23">
        <f>'Supplier Quote Info'!F3</f>
        <v>3</v>
      </c>
      <c r="H45" s="53"/>
      <c r="I45" s="53"/>
      <c r="J45" s="8"/>
    </row>
    <row r="46" spans="1:10" s="9" customFormat="1" ht="20.100000000000001" customHeight="1" x14ac:dyDescent="0.3">
      <c r="A46" s="8"/>
      <c r="B46" s="54" t="s">
        <v>14</v>
      </c>
      <c r="C46" s="54"/>
      <c r="D46" s="23">
        <f>'Supplier Quote Info'!C11</f>
        <v>1</v>
      </c>
      <c r="E46" s="23">
        <f>'Supplier Quote Info'!D11</f>
        <v>2</v>
      </c>
      <c r="F46" s="23">
        <f>'Supplier Quote Info'!E11</f>
        <v>5</v>
      </c>
      <c r="G46" s="23">
        <f>'Supplier Quote Info'!F11</f>
        <v>5</v>
      </c>
      <c r="H46" s="53" t="s">
        <v>62</v>
      </c>
      <c r="I46" s="53"/>
      <c r="J46" s="8"/>
    </row>
    <row r="47" spans="1:10" s="9" customFormat="1" ht="20.100000000000001" customHeight="1" x14ac:dyDescent="0.3">
      <c r="A47" s="8"/>
      <c r="B47" s="54" t="s">
        <v>26</v>
      </c>
      <c r="C47" s="54"/>
      <c r="D47" s="23">
        <f>'Supplier Quote Info'!C13</f>
        <v>4</v>
      </c>
      <c r="E47" s="23">
        <f>'Supplier Quote Info'!D13</f>
        <v>2</v>
      </c>
      <c r="F47" s="23">
        <f>'Supplier Quote Info'!E13</f>
        <v>1</v>
      </c>
      <c r="G47" s="23">
        <f>'Supplier Quote Info'!F13</f>
        <v>3</v>
      </c>
      <c r="H47" s="53"/>
      <c r="I47" s="53"/>
      <c r="J47" s="8"/>
    </row>
    <row r="48" spans="1:10" s="9" customFormat="1" ht="20.100000000000001" customHeight="1" x14ac:dyDescent="0.3">
      <c r="A48" s="8"/>
      <c r="B48" s="47" t="s">
        <v>6</v>
      </c>
      <c r="C48" s="48"/>
      <c r="D48" s="24">
        <f>AVERAGE(D45:D47)</f>
        <v>3</v>
      </c>
      <c r="E48" s="24">
        <f t="shared" ref="E48:G48" si="11">AVERAGE(E45:E47)</f>
        <v>2</v>
      </c>
      <c r="F48" s="24">
        <f t="shared" si="11"/>
        <v>2.3333333333333335</v>
      </c>
      <c r="G48" s="24">
        <f t="shared" si="11"/>
        <v>3.6666666666666665</v>
      </c>
      <c r="H48" s="42"/>
      <c r="I48" s="43"/>
      <c r="J48" s="8"/>
    </row>
    <row r="49" spans="1:11" s="9" customFormat="1" ht="20.100000000000001" customHeight="1" x14ac:dyDescent="0.3">
      <c r="A49" s="8"/>
      <c r="B49" s="47" t="s">
        <v>32</v>
      </c>
      <c r="C49" s="48"/>
      <c r="D49" s="24">
        <f>SUM(D45:D47)</f>
        <v>9</v>
      </c>
      <c r="E49" s="24">
        <f t="shared" ref="E49:F49" si="12">SUM(E45:E47)</f>
        <v>6</v>
      </c>
      <c r="F49" s="24">
        <f t="shared" si="12"/>
        <v>7</v>
      </c>
      <c r="G49" s="24">
        <f t="shared" ref="G49" si="13">SUM(G45:G47)</f>
        <v>11</v>
      </c>
      <c r="H49" s="42"/>
      <c r="I49" s="43"/>
      <c r="J49" s="8"/>
    </row>
    <row r="50" spans="1:11" s="9" customFormat="1" ht="20.100000000000001" customHeight="1" x14ac:dyDescent="0.3">
      <c r="A50" s="8"/>
      <c r="B50" s="41"/>
      <c r="C50" s="41"/>
      <c r="D50" s="41"/>
      <c r="E50" s="41"/>
      <c r="F50" s="41"/>
      <c r="G50" s="41"/>
      <c r="H50" s="41"/>
      <c r="I50" s="41"/>
      <c r="J50" s="8"/>
    </row>
    <row r="51" spans="1:11" s="9" customFormat="1" ht="20.100000000000001" customHeight="1" x14ac:dyDescent="0.3">
      <c r="A51" s="8"/>
      <c r="B51" s="59" t="s">
        <v>36</v>
      </c>
      <c r="C51" s="59"/>
      <c r="D51" s="24">
        <f>AVERAGE(D48+D42+D36+D30+D22+D16+D8)</f>
        <v>25.533333333333335</v>
      </c>
      <c r="E51" s="24">
        <f>AVERAGE(E48+E42+E36+E30+E22+E16+E8)</f>
        <v>13.533333333333335</v>
      </c>
      <c r="F51" s="24">
        <f>AVERAGE(F48+F42+F36+F30+F22+F16+F8)</f>
        <v>21.800000000000004</v>
      </c>
      <c r="G51" s="24">
        <f>AVERAGE(G48+G42+G36+G30+G22+G16+G8)</f>
        <v>29.933333333333334</v>
      </c>
      <c r="H51" s="42"/>
      <c r="I51" s="43"/>
      <c r="K51" s="8" t="s">
        <v>45</v>
      </c>
    </row>
    <row r="52" spans="1:11" s="9" customFormat="1" ht="20.100000000000001" customHeight="1" x14ac:dyDescent="0.3">
      <c r="A52" s="8"/>
      <c r="B52" s="59" t="s">
        <v>35</v>
      </c>
      <c r="C52" s="59"/>
      <c r="D52" s="24">
        <f>D49+D43+D37+D31+D23+D17+D9</f>
        <v>97</v>
      </c>
      <c r="E52" s="24">
        <f>E49+E43+E37+E31+E23+E17+E9</f>
        <v>51</v>
      </c>
      <c r="F52" s="24">
        <f>F49+F43+F37+F31+F23+F17+F9</f>
        <v>84</v>
      </c>
      <c r="G52" s="24">
        <f>G49+G43+G37+G31+G23+G17+G9</f>
        <v>114</v>
      </c>
      <c r="H52" s="42"/>
      <c r="I52" s="43"/>
      <c r="K52" s="8" t="s">
        <v>46</v>
      </c>
    </row>
    <row r="53" spans="1:11" s="9" customFormat="1" ht="41.1" customHeight="1" x14ac:dyDescent="0.3">
      <c r="A53" s="8"/>
      <c r="B53" s="14"/>
      <c r="C53" s="11"/>
      <c r="D53" s="12">
        <f>IF(D52&gt;($D$83*$D$81),0,1)</f>
        <v>1</v>
      </c>
      <c r="E53" s="12">
        <f>IF(E52&gt;($D$83*$D$81),0,1)</f>
        <v>1</v>
      </c>
      <c r="F53" s="12">
        <f>IF(F52&gt;($D$83*$D$81),0,1)</f>
        <v>1</v>
      </c>
      <c r="G53" s="12">
        <f>IF(G52&gt;($D$83*$D$81),0,1)</f>
        <v>0</v>
      </c>
      <c r="H53" s="13"/>
      <c r="I53" s="13"/>
      <c r="J53" s="8"/>
    </row>
    <row r="54" spans="1:11" s="9" customFormat="1" ht="41.1" customHeight="1" x14ac:dyDescent="0.3">
      <c r="A54" s="8"/>
      <c r="B54" s="14"/>
      <c r="C54" s="11"/>
      <c r="D54" s="46" t="str">
        <f>IF(SUM(D53:G53)&gt;3,K51,K52)</f>
        <v>Select 1 Vendor</v>
      </c>
      <c r="E54" s="46"/>
      <c r="F54" s="46"/>
      <c r="G54" s="46"/>
      <c r="H54" s="13"/>
      <c r="I54" s="13"/>
      <c r="J54" s="8"/>
    </row>
    <row r="55" spans="1:11" s="9" customFormat="1" ht="41.1" customHeight="1" x14ac:dyDescent="0.3">
      <c r="A55" s="8"/>
      <c r="B55" s="14"/>
      <c r="C55" s="11"/>
      <c r="D55" s="12"/>
      <c r="E55" s="12"/>
      <c r="F55" s="12"/>
      <c r="G55" s="12"/>
      <c r="H55" s="13"/>
      <c r="I55" s="13"/>
      <c r="J55" s="8"/>
    </row>
    <row r="56" spans="1:11" s="9" customFormat="1" ht="41.1" hidden="1" customHeight="1" x14ac:dyDescent="0.3">
      <c r="A56" s="8"/>
      <c r="B56" s="14" t="s">
        <v>15</v>
      </c>
      <c r="C56" s="11"/>
      <c r="D56" s="12"/>
      <c r="E56" s="12"/>
      <c r="F56" s="12"/>
      <c r="G56" s="12"/>
      <c r="H56" s="13"/>
      <c r="I56" s="13"/>
      <c r="J56" s="8"/>
    </row>
    <row r="57" spans="1:11" s="9" customFormat="1" ht="54.95" customHeight="1" x14ac:dyDescent="0.3">
      <c r="A57" s="8"/>
      <c r="B57" s="49" t="s">
        <v>33</v>
      </c>
      <c r="C57" s="50"/>
      <c r="D57" s="26" t="s">
        <v>19</v>
      </c>
      <c r="E57" s="27" t="s">
        <v>53</v>
      </c>
      <c r="F57" s="27" t="s">
        <v>54</v>
      </c>
      <c r="G57" s="27" t="s">
        <v>55</v>
      </c>
      <c r="H57" s="27" t="s">
        <v>56</v>
      </c>
      <c r="I57" s="28" t="s">
        <v>20</v>
      </c>
      <c r="J57" s="8"/>
    </row>
    <row r="58" spans="1:11" s="9" customFormat="1" ht="20.100000000000001" customHeight="1" x14ac:dyDescent="0.3">
      <c r="A58" s="8"/>
      <c r="B58" s="51" t="str">
        <f>B3</f>
        <v>1. Adherence to RFP Instructions</v>
      </c>
      <c r="C58" s="52"/>
      <c r="D58" s="17">
        <v>0.05</v>
      </c>
      <c r="E58" s="32">
        <f>D8*$D$58</f>
        <v>0.2</v>
      </c>
      <c r="F58" s="32">
        <f>E8*$D$58</f>
        <v>0.1</v>
      </c>
      <c r="G58" s="32">
        <f>F8*$D$58</f>
        <v>0.15000000000000002</v>
      </c>
      <c r="H58" s="71">
        <f>G8*$D$58</f>
        <v>0.25</v>
      </c>
      <c r="I58" s="18"/>
      <c r="J58" s="8"/>
    </row>
    <row r="59" spans="1:11" s="9" customFormat="1" ht="20.100000000000001" customHeight="1" x14ac:dyDescent="0.3">
      <c r="A59" s="8"/>
      <c r="B59" s="51" t="str">
        <f>B10</f>
        <v>2. Company Information</v>
      </c>
      <c r="C59" s="52"/>
      <c r="D59" s="17">
        <v>0.05</v>
      </c>
      <c r="E59" s="32">
        <f>D16*$D$59</f>
        <v>0.18000000000000002</v>
      </c>
      <c r="F59" s="32">
        <f>E16*$D$59</f>
        <v>0.12</v>
      </c>
      <c r="G59" s="32">
        <f>F16*$D$59</f>
        <v>0.2</v>
      </c>
      <c r="H59" s="71">
        <f>G16*$D$59</f>
        <v>0.25</v>
      </c>
      <c r="I59" s="18"/>
      <c r="J59" s="8"/>
    </row>
    <row r="60" spans="1:11" s="9" customFormat="1" ht="20.100000000000001" customHeight="1" x14ac:dyDescent="0.3">
      <c r="A60" s="8"/>
      <c r="B60" s="51" t="str">
        <f>B18</f>
        <v xml:space="preserve">3. Terms &amp; Conditions </v>
      </c>
      <c r="C60" s="52"/>
      <c r="D60" s="17">
        <v>0.1</v>
      </c>
      <c r="E60" s="32">
        <f>D22*$D$60</f>
        <v>0.43333333333333335</v>
      </c>
      <c r="F60" s="32">
        <f>E22*$D$60</f>
        <v>0.1</v>
      </c>
      <c r="G60" s="32">
        <f>F22*$D$60</f>
        <v>0.23333333333333336</v>
      </c>
      <c r="H60" s="71">
        <f>G22*$D$60</f>
        <v>0.43333333333333335</v>
      </c>
      <c r="I60" s="18"/>
      <c r="J60" s="8"/>
    </row>
    <row r="61" spans="1:11" s="9" customFormat="1" ht="20.100000000000001" customHeight="1" x14ac:dyDescent="0.3">
      <c r="A61" s="8"/>
      <c r="B61" s="51" t="str">
        <f>B24</f>
        <v>4. Requirements</v>
      </c>
      <c r="C61" s="52"/>
      <c r="D61" s="17">
        <v>0.25</v>
      </c>
      <c r="E61" s="32">
        <f>D30*$D$61</f>
        <v>1.1499999999999999</v>
      </c>
      <c r="F61" s="32">
        <f>E30*$D$61</f>
        <v>0.45</v>
      </c>
      <c r="G61" s="32">
        <f>F30*$D$61</f>
        <v>0.95</v>
      </c>
      <c r="H61" s="32">
        <f>G30*$D$61</f>
        <v>1.1499999999999999</v>
      </c>
      <c r="I61" s="18"/>
      <c r="J61" s="8"/>
    </row>
    <row r="62" spans="1:11" s="9" customFormat="1" ht="20.100000000000001" customHeight="1" x14ac:dyDescent="0.3">
      <c r="A62" s="8"/>
      <c r="B62" s="51" t="str">
        <f>B32</f>
        <v>5. Quality</v>
      </c>
      <c r="C62" s="52"/>
      <c r="D62" s="17">
        <v>0.25</v>
      </c>
      <c r="E62" s="32">
        <f>D36*$D$62</f>
        <v>0.91666666666666663</v>
      </c>
      <c r="F62" s="32">
        <f>E36*$D$62</f>
        <v>0.58333333333333337</v>
      </c>
      <c r="G62" s="32">
        <f>F36*$D$62</f>
        <v>0.75</v>
      </c>
      <c r="H62" s="71">
        <f>G36*$D$62</f>
        <v>1</v>
      </c>
      <c r="I62" s="18"/>
      <c r="J62" s="8"/>
    </row>
    <row r="63" spans="1:11" s="9" customFormat="1" ht="20.100000000000001" customHeight="1" x14ac:dyDescent="0.3">
      <c r="A63" s="8"/>
      <c r="B63" s="20" t="str">
        <f>B38</f>
        <v>6. Delivery</v>
      </c>
      <c r="C63" s="21"/>
      <c r="D63" s="17">
        <v>0.15</v>
      </c>
      <c r="E63" s="32">
        <f>D42*$D$63</f>
        <v>0.35000000000000003</v>
      </c>
      <c r="F63" s="32">
        <f>E42*$D$63</f>
        <v>0.3</v>
      </c>
      <c r="G63" s="32">
        <f>F42*$D$63</f>
        <v>0.5</v>
      </c>
      <c r="H63" s="71">
        <f>G42*$D$63</f>
        <v>0.5</v>
      </c>
      <c r="I63" s="18"/>
      <c r="J63" s="8"/>
    </row>
    <row r="64" spans="1:11" s="9" customFormat="1" ht="20.100000000000001" customHeight="1" x14ac:dyDescent="0.3">
      <c r="A64" s="8"/>
      <c r="B64" s="37" t="str">
        <f>B44</f>
        <v>7. Financial</v>
      </c>
      <c r="C64" s="38"/>
      <c r="D64" s="17">
        <v>0.15</v>
      </c>
      <c r="E64" s="32">
        <f>D48*$D$64</f>
        <v>0.44999999999999996</v>
      </c>
      <c r="F64" s="32">
        <f>E48*$D$64</f>
        <v>0.3</v>
      </c>
      <c r="G64" s="32">
        <f>F48*$D$64</f>
        <v>0.35000000000000003</v>
      </c>
      <c r="H64" s="32">
        <f>G48*$D$64</f>
        <v>0.54999999999999993</v>
      </c>
      <c r="I64" s="18"/>
      <c r="J64" s="8"/>
    </row>
    <row r="65" spans="1:10" s="9" customFormat="1" ht="20.100000000000001" customHeight="1" thickBot="1" x14ac:dyDescent="0.35">
      <c r="A65" s="8"/>
      <c r="B65" s="39" t="s">
        <v>17</v>
      </c>
      <c r="C65" s="40"/>
      <c r="D65" s="33">
        <f>SUM(D58:D64)</f>
        <v>1</v>
      </c>
      <c r="E65" s="29">
        <f>SUM(E58:E64)</f>
        <v>3.6799999999999997</v>
      </c>
      <c r="F65" s="30">
        <f>SUM(F58:F64)</f>
        <v>1.9533333333333336</v>
      </c>
      <c r="G65" s="30">
        <f t="shared" ref="G65:H65" si="14">SUM(G58:G64)</f>
        <v>3.1333333333333333</v>
      </c>
      <c r="H65" s="73">
        <f t="shared" si="14"/>
        <v>4.1333333333333329</v>
      </c>
      <c r="I65" s="31"/>
      <c r="J65" s="8"/>
    </row>
    <row r="66" spans="1:10" ht="17.25" x14ac:dyDescent="0.25">
      <c r="B66" s="10"/>
      <c r="C66" s="34" t="s">
        <v>43</v>
      </c>
      <c r="D66" s="34">
        <v>5</v>
      </c>
      <c r="E66" s="7"/>
      <c r="F66" s="7"/>
      <c r="G66" s="7"/>
      <c r="H66" s="15"/>
      <c r="I66" s="15"/>
      <c r="J66" s="15"/>
    </row>
    <row r="67" spans="1:10" ht="17.25" x14ac:dyDescent="0.25">
      <c r="B67" s="10"/>
      <c r="C67" s="34" t="s">
        <v>44</v>
      </c>
      <c r="D67" s="34">
        <v>1</v>
      </c>
      <c r="E67" s="7"/>
      <c r="F67" s="7"/>
      <c r="G67" s="7"/>
      <c r="H67" s="15"/>
      <c r="I67" s="15"/>
      <c r="J67" s="15"/>
    </row>
    <row r="68" spans="1:10" ht="17.25" x14ac:dyDescent="0.25">
      <c r="B68" s="10"/>
      <c r="C68" s="7"/>
      <c r="D68" s="7"/>
      <c r="E68" s="7"/>
      <c r="F68" s="7"/>
      <c r="G68" s="7"/>
      <c r="H68" s="15"/>
      <c r="I68" s="15"/>
      <c r="J68" s="15"/>
    </row>
    <row r="69" spans="1:10" ht="17.25" x14ac:dyDescent="0.25">
      <c r="B69" s="10"/>
      <c r="C69" s="7"/>
      <c r="D69" s="7"/>
      <c r="E69" s="7"/>
      <c r="F69" s="7"/>
      <c r="G69" s="7"/>
      <c r="H69" s="15"/>
      <c r="I69" s="15"/>
      <c r="J69" s="15"/>
    </row>
    <row r="70" spans="1:10" ht="38.25" x14ac:dyDescent="0.25">
      <c r="B70" s="49" t="s">
        <v>34</v>
      </c>
      <c r="C70" s="50"/>
      <c r="D70" s="26" t="s">
        <v>19</v>
      </c>
      <c r="E70" s="27" t="s">
        <v>53</v>
      </c>
      <c r="F70" s="27" t="s">
        <v>54</v>
      </c>
      <c r="G70" s="27" t="s">
        <v>55</v>
      </c>
      <c r="H70" s="27" t="s">
        <v>56</v>
      </c>
      <c r="I70" s="28" t="s">
        <v>20</v>
      </c>
    </row>
    <row r="71" spans="1:10" ht="16.5" x14ac:dyDescent="0.25">
      <c r="B71" s="51" t="str">
        <f t="shared" ref="B71:B77" si="15">B58</f>
        <v>1. Adherence to RFP Instructions</v>
      </c>
      <c r="C71" s="52"/>
      <c r="D71" s="17">
        <f>D58</f>
        <v>0.05</v>
      </c>
      <c r="E71" s="32">
        <f>D9*$D$71</f>
        <v>0.8</v>
      </c>
      <c r="F71" s="32">
        <f>E9*$D$71</f>
        <v>0.4</v>
      </c>
      <c r="G71" s="32">
        <f>F9*$D$71</f>
        <v>0.60000000000000009</v>
      </c>
      <c r="H71" s="32">
        <f>G9*$D$71</f>
        <v>1</v>
      </c>
      <c r="I71" s="18"/>
    </row>
    <row r="72" spans="1:10" ht="16.5" x14ac:dyDescent="0.25">
      <c r="B72" s="51" t="str">
        <f t="shared" si="15"/>
        <v>2. Company Information</v>
      </c>
      <c r="C72" s="52"/>
      <c r="D72" s="17">
        <f t="shared" ref="D72:D77" si="16">D59</f>
        <v>0.05</v>
      </c>
      <c r="E72" s="32">
        <f>D17*$D$72</f>
        <v>0.9</v>
      </c>
      <c r="F72" s="32">
        <f>E17*$D$72</f>
        <v>0.60000000000000009</v>
      </c>
      <c r="G72" s="32">
        <f>F17*$D$72</f>
        <v>1</v>
      </c>
      <c r="H72" s="32">
        <f>G17*$D$72</f>
        <v>1.25</v>
      </c>
      <c r="I72" s="18"/>
    </row>
    <row r="73" spans="1:10" ht="16.5" x14ac:dyDescent="0.25">
      <c r="B73" s="51" t="str">
        <f t="shared" si="15"/>
        <v xml:space="preserve">3. Terms &amp; Conditions </v>
      </c>
      <c r="C73" s="52"/>
      <c r="D73" s="17">
        <f t="shared" si="16"/>
        <v>0.1</v>
      </c>
      <c r="E73" s="32">
        <f>D23*$D$73</f>
        <v>1.3</v>
      </c>
      <c r="F73" s="32">
        <f>E23*$D$73</f>
        <v>0.30000000000000004</v>
      </c>
      <c r="G73" s="32">
        <f>F23*$D$73</f>
        <v>0.70000000000000007</v>
      </c>
      <c r="H73" s="32">
        <f>G23*$D$73</f>
        <v>1.3</v>
      </c>
      <c r="I73" s="18"/>
    </row>
    <row r="74" spans="1:10" ht="16.5" x14ac:dyDescent="0.25">
      <c r="B74" s="51" t="str">
        <f t="shared" si="15"/>
        <v>4. Requirements</v>
      </c>
      <c r="C74" s="52"/>
      <c r="D74" s="17">
        <f t="shared" si="16"/>
        <v>0.25</v>
      </c>
      <c r="E74" s="32">
        <f>D31*$D$74</f>
        <v>5.75</v>
      </c>
      <c r="F74" s="32">
        <f>E31*$D$74</f>
        <v>2.25</v>
      </c>
      <c r="G74" s="32">
        <f>F31*$D$74</f>
        <v>4.75</v>
      </c>
      <c r="H74" s="32">
        <f>G31*$D$74</f>
        <v>5.75</v>
      </c>
      <c r="I74" s="18"/>
    </row>
    <row r="75" spans="1:10" ht="16.5" x14ac:dyDescent="0.25">
      <c r="B75" s="51" t="str">
        <f t="shared" si="15"/>
        <v>5. Quality</v>
      </c>
      <c r="C75" s="52"/>
      <c r="D75" s="17">
        <f t="shared" si="16"/>
        <v>0.25</v>
      </c>
      <c r="E75" s="32">
        <f>D37*$D$75</f>
        <v>2.75</v>
      </c>
      <c r="F75" s="32">
        <f>E37*$D$75</f>
        <v>1.75</v>
      </c>
      <c r="G75" s="32">
        <f>F37*$D$75</f>
        <v>2.25</v>
      </c>
      <c r="H75" s="32">
        <f>G37*$D$75</f>
        <v>3</v>
      </c>
      <c r="I75" s="18"/>
    </row>
    <row r="76" spans="1:10" ht="16.5" x14ac:dyDescent="0.25">
      <c r="B76" s="20" t="str">
        <f t="shared" si="15"/>
        <v>6. Delivery</v>
      </c>
      <c r="C76" s="21"/>
      <c r="D76" s="17">
        <f t="shared" si="16"/>
        <v>0.15</v>
      </c>
      <c r="E76" s="32">
        <f>D43*$D$76</f>
        <v>1.05</v>
      </c>
      <c r="F76" s="32">
        <f>E43*$D$76</f>
        <v>0.89999999999999991</v>
      </c>
      <c r="G76" s="32">
        <f>F43*$D$76</f>
        <v>1.5</v>
      </c>
      <c r="H76" s="32">
        <f>G43*$D$76</f>
        <v>1.5</v>
      </c>
      <c r="I76" s="18"/>
    </row>
    <row r="77" spans="1:10" ht="16.5" x14ac:dyDescent="0.25">
      <c r="B77" s="37" t="str">
        <f t="shared" si="15"/>
        <v>7. Financial</v>
      </c>
      <c r="C77" s="38"/>
      <c r="D77" s="17">
        <f t="shared" si="16"/>
        <v>0.15</v>
      </c>
      <c r="E77" s="32">
        <f>D49*$D$77</f>
        <v>1.3499999999999999</v>
      </c>
      <c r="F77" s="32">
        <f>E49*$D$77</f>
        <v>0.89999999999999991</v>
      </c>
      <c r="G77" s="32">
        <f>F49*$D$77</f>
        <v>1.05</v>
      </c>
      <c r="H77" s="32">
        <f>G49*$D$77</f>
        <v>1.65</v>
      </c>
      <c r="I77" s="18"/>
    </row>
    <row r="78" spans="1:10" ht="17.25" thickBot="1" x14ac:dyDescent="0.3">
      <c r="B78" s="39" t="s">
        <v>17</v>
      </c>
      <c r="C78" s="40"/>
      <c r="D78" s="33">
        <f>SUM(D71:D77)</f>
        <v>1</v>
      </c>
      <c r="E78" s="29">
        <f>SUM(E71:E77)</f>
        <v>13.9</v>
      </c>
      <c r="F78" s="29">
        <f t="shared" ref="F78:H78" si="17">SUM(F71:F77)</f>
        <v>7.1</v>
      </c>
      <c r="G78" s="29">
        <f t="shared" si="17"/>
        <v>11.850000000000001</v>
      </c>
      <c r="H78" s="29">
        <f t="shared" si="17"/>
        <v>15.450000000000001</v>
      </c>
      <c r="I78" s="31"/>
    </row>
    <row r="79" spans="1:10" ht="17.25" x14ac:dyDescent="0.25">
      <c r="C79" s="34" t="s">
        <v>43</v>
      </c>
      <c r="D79" s="35">
        <v>18.25</v>
      </c>
    </row>
    <row r="80" spans="1:10" ht="17.25" x14ac:dyDescent="0.25">
      <c r="C80" s="34" t="s">
        <v>44</v>
      </c>
      <c r="D80" s="35">
        <v>3.65</v>
      </c>
    </row>
    <row r="81" spans="3:4" ht="17.25" x14ac:dyDescent="0.25">
      <c r="C81" s="34" t="s">
        <v>43</v>
      </c>
      <c r="D81" s="35">
        <v>130</v>
      </c>
    </row>
    <row r="82" spans="3:4" ht="17.25" x14ac:dyDescent="0.25">
      <c r="C82" s="34" t="s">
        <v>44</v>
      </c>
      <c r="D82" s="35">
        <v>26</v>
      </c>
    </row>
    <row r="83" spans="3:4" ht="17.25" x14ac:dyDescent="0.25">
      <c r="C83" s="34" t="s">
        <v>47</v>
      </c>
      <c r="D83" s="36">
        <v>0.8</v>
      </c>
    </row>
    <row r="84" spans="3:4" x14ac:dyDescent="0.25">
      <c r="D84">
        <f>D81*D83</f>
        <v>104</v>
      </c>
    </row>
  </sheetData>
  <mergeCells count="118">
    <mergeCell ref="B58:C58"/>
    <mergeCell ref="B51:C51"/>
    <mergeCell ref="H51:I51"/>
    <mergeCell ref="B52:C52"/>
    <mergeCell ref="H52:I52"/>
    <mergeCell ref="B65:C65"/>
    <mergeCell ref="B59:C59"/>
    <mergeCell ref="B60:C60"/>
    <mergeCell ref="B61:C61"/>
    <mergeCell ref="B62:C62"/>
    <mergeCell ref="B64:C64"/>
    <mergeCell ref="B48:C48"/>
    <mergeCell ref="B46:C46"/>
    <mergeCell ref="H46:I46"/>
    <mergeCell ref="B47:C47"/>
    <mergeCell ref="H47:I47"/>
    <mergeCell ref="H48:I48"/>
    <mergeCell ref="B49:C49"/>
    <mergeCell ref="H49:I49"/>
    <mergeCell ref="B57:C57"/>
    <mergeCell ref="B38:C38"/>
    <mergeCell ref="H38:I38"/>
    <mergeCell ref="H45:I45"/>
    <mergeCell ref="B45:C45"/>
    <mergeCell ref="B42:C42"/>
    <mergeCell ref="H42:I42"/>
    <mergeCell ref="B39:C39"/>
    <mergeCell ref="H39:I39"/>
    <mergeCell ref="B40:C40"/>
    <mergeCell ref="H40:I40"/>
    <mergeCell ref="B41:C41"/>
    <mergeCell ref="H41:I41"/>
    <mergeCell ref="B30:C30"/>
    <mergeCell ref="H30:I30"/>
    <mergeCell ref="B24:C24"/>
    <mergeCell ref="H24:I24"/>
    <mergeCell ref="B25:C25"/>
    <mergeCell ref="H25:I25"/>
    <mergeCell ref="B29:C29"/>
    <mergeCell ref="H29:I29"/>
    <mergeCell ref="B28:C28"/>
    <mergeCell ref="B26:C26"/>
    <mergeCell ref="B27:C27"/>
    <mergeCell ref="H26:I26"/>
    <mergeCell ref="H27:I27"/>
    <mergeCell ref="H28:I28"/>
    <mergeCell ref="B20:C20"/>
    <mergeCell ref="H20:I20"/>
    <mergeCell ref="B21:C21"/>
    <mergeCell ref="H21:I21"/>
    <mergeCell ref="B22:C22"/>
    <mergeCell ref="H22:I22"/>
    <mergeCell ref="B16:C16"/>
    <mergeCell ref="H16:I16"/>
    <mergeCell ref="B18:C18"/>
    <mergeCell ref="H18:I18"/>
    <mergeCell ref="B19:C19"/>
    <mergeCell ref="H19:I19"/>
    <mergeCell ref="B17:C17"/>
    <mergeCell ref="H14:I14"/>
    <mergeCell ref="B9:C9"/>
    <mergeCell ref="H9:I9"/>
    <mergeCell ref="B15:C15"/>
    <mergeCell ref="H15:I15"/>
    <mergeCell ref="B11:C11"/>
    <mergeCell ref="H11:I11"/>
    <mergeCell ref="B12:C12"/>
    <mergeCell ref="H12:I12"/>
    <mergeCell ref="B13:C13"/>
    <mergeCell ref="H13:I13"/>
    <mergeCell ref="H34:I34"/>
    <mergeCell ref="H33:I33"/>
    <mergeCell ref="H32:I32"/>
    <mergeCell ref="B35:C35"/>
    <mergeCell ref="B34:C34"/>
    <mergeCell ref="B33:C33"/>
    <mergeCell ref="B32:C32"/>
    <mergeCell ref="B2:F2"/>
    <mergeCell ref="H2:I2"/>
    <mergeCell ref="B3:C3"/>
    <mergeCell ref="H3:I3"/>
    <mergeCell ref="B7:C7"/>
    <mergeCell ref="H7:I7"/>
    <mergeCell ref="B8:C8"/>
    <mergeCell ref="H8:I8"/>
    <mergeCell ref="B10:C10"/>
    <mergeCell ref="H10:I10"/>
    <mergeCell ref="B4:C4"/>
    <mergeCell ref="H4:I4"/>
    <mergeCell ref="B5:C5"/>
    <mergeCell ref="H5:I5"/>
    <mergeCell ref="B6:C6"/>
    <mergeCell ref="H6:I6"/>
    <mergeCell ref="B14:C14"/>
    <mergeCell ref="B77:C77"/>
    <mergeCell ref="B78:C78"/>
    <mergeCell ref="B50:I50"/>
    <mergeCell ref="H43:I43"/>
    <mergeCell ref="H37:I37"/>
    <mergeCell ref="H31:I31"/>
    <mergeCell ref="H23:I23"/>
    <mergeCell ref="B23:C23"/>
    <mergeCell ref="H17:I17"/>
    <mergeCell ref="B44:C44"/>
    <mergeCell ref="H44:I44"/>
    <mergeCell ref="D54:G54"/>
    <mergeCell ref="B31:C31"/>
    <mergeCell ref="B37:C37"/>
    <mergeCell ref="B43:C43"/>
    <mergeCell ref="B70:C70"/>
    <mergeCell ref="B71:C71"/>
    <mergeCell ref="B72:C72"/>
    <mergeCell ref="B73:C73"/>
    <mergeCell ref="B74:C74"/>
    <mergeCell ref="B75:C75"/>
    <mergeCell ref="H36:I36"/>
    <mergeCell ref="B36:C36"/>
    <mergeCell ref="H35:I35"/>
  </mergeCells>
  <phoneticPr fontId="24" type="noConversion"/>
  <pageMargins left="0.25" right="0.25" top="0.25" bottom="0.25" header="0" footer="0"/>
  <pageSetup scale="87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9260-BE0A-4F70-8FF5-A1A1087B2CD8}">
  <sheetPr>
    <tabColor theme="0" tint="-0.499984740745262"/>
  </sheetPr>
  <dimension ref="A1:H17"/>
  <sheetViews>
    <sheetView workbookViewId="0">
      <selection activeCell="J16" sqref="J16"/>
    </sheetView>
  </sheetViews>
  <sheetFormatPr defaultRowHeight="15.75" x14ac:dyDescent="0.25"/>
  <cols>
    <col min="1" max="1" width="8.44140625" bestFit="1" customWidth="1"/>
    <col min="2" max="2" width="5.6640625" customWidth="1"/>
    <col min="3" max="6" width="8" bestFit="1" customWidth="1"/>
  </cols>
  <sheetData>
    <row r="1" spans="1:8" x14ac:dyDescent="0.25">
      <c r="A1" s="65"/>
      <c r="B1" s="65"/>
      <c r="C1" s="70" t="s">
        <v>49</v>
      </c>
      <c r="D1" s="66" t="s">
        <v>50</v>
      </c>
      <c r="E1" s="66" t="s">
        <v>51</v>
      </c>
      <c r="F1" s="70" t="s">
        <v>52</v>
      </c>
      <c r="G1" s="67" t="s">
        <v>18</v>
      </c>
      <c r="H1" s="67"/>
    </row>
    <row r="2" spans="1:8" x14ac:dyDescent="0.25">
      <c r="A2" s="61" t="s">
        <v>74</v>
      </c>
      <c r="B2" s="61"/>
      <c r="C2" s="69">
        <v>500</v>
      </c>
      <c r="D2" s="69">
        <v>700</v>
      </c>
      <c r="E2" s="69">
        <v>800</v>
      </c>
      <c r="F2" s="69">
        <v>650</v>
      </c>
      <c r="G2" s="63"/>
      <c r="H2" s="64"/>
    </row>
    <row r="3" spans="1:8" x14ac:dyDescent="0.25">
      <c r="A3" s="61"/>
      <c r="B3" s="61"/>
      <c r="C3" s="62">
        <f>_xlfn.RANK.EQ(C2,$C$2:$F$2,0)</f>
        <v>4</v>
      </c>
      <c r="D3" s="62">
        <f t="shared" ref="D3:F3" si="0">_xlfn.RANK.EQ(D2,$C$2:$F$2,0)</f>
        <v>2</v>
      </c>
      <c r="E3" s="62">
        <f t="shared" si="0"/>
        <v>1</v>
      </c>
      <c r="F3" s="62">
        <f t="shared" si="0"/>
        <v>3</v>
      </c>
      <c r="G3" s="63"/>
      <c r="H3" s="64"/>
    </row>
    <row r="4" spans="1:8" x14ac:dyDescent="0.25">
      <c r="A4" s="61" t="s">
        <v>25</v>
      </c>
      <c r="B4" s="61"/>
      <c r="C4" s="62">
        <v>8</v>
      </c>
      <c r="D4" s="62">
        <v>12</v>
      </c>
      <c r="E4" s="62">
        <v>16</v>
      </c>
      <c r="F4" s="62">
        <v>14</v>
      </c>
      <c r="G4" s="63" t="s">
        <v>73</v>
      </c>
      <c r="H4" s="64"/>
    </row>
    <row r="5" spans="1:8" x14ac:dyDescent="0.25">
      <c r="A5" s="61"/>
      <c r="B5" s="61"/>
      <c r="C5" s="62">
        <v>4</v>
      </c>
      <c r="D5" s="62">
        <v>3</v>
      </c>
      <c r="E5" s="62">
        <v>1</v>
      </c>
      <c r="F5" s="62">
        <v>2</v>
      </c>
      <c r="G5" s="63" t="s">
        <v>68</v>
      </c>
      <c r="H5" s="64"/>
    </row>
    <row r="6" spans="1:8" x14ac:dyDescent="0.25">
      <c r="A6" s="61"/>
      <c r="B6" s="61"/>
      <c r="C6" s="62">
        <f>IF(C4&lt;=$B$17,1,0)</f>
        <v>1</v>
      </c>
      <c r="D6" s="62">
        <f t="shared" ref="D6:F6" si="1">IF(D4&lt;=$B$17,1,0)</f>
        <v>0</v>
      </c>
      <c r="E6" s="62">
        <f t="shared" si="1"/>
        <v>0</v>
      </c>
      <c r="F6" s="62">
        <f>IF(F4&lt;=$B$17,1,0)</f>
        <v>0</v>
      </c>
      <c r="G6" s="63" t="s">
        <v>69</v>
      </c>
      <c r="H6" s="64"/>
    </row>
    <row r="7" spans="1:8" x14ac:dyDescent="0.25">
      <c r="A7" s="61"/>
      <c r="B7" s="61"/>
      <c r="C7" s="62">
        <f>C5+C6</f>
        <v>5</v>
      </c>
      <c r="D7" s="62">
        <f t="shared" ref="D7:F7" si="2">D5+D6</f>
        <v>3</v>
      </c>
      <c r="E7" s="62">
        <f t="shared" si="2"/>
        <v>1</v>
      </c>
      <c r="F7" s="62">
        <f t="shared" si="2"/>
        <v>2</v>
      </c>
      <c r="G7" s="63" t="s">
        <v>70</v>
      </c>
      <c r="H7" s="64"/>
    </row>
    <row r="8" spans="1:8" x14ac:dyDescent="0.25">
      <c r="A8" s="61" t="s">
        <v>71</v>
      </c>
      <c r="B8" s="61"/>
      <c r="C8" s="69">
        <f>C2*$B$16</f>
        <v>25000</v>
      </c>
      <c r="D8" s="69">
        <f>D2*$B$16</f>
        <v>35000</v>
      </c>
      <c r="E8" s="69">
        <f>E2*$B$16</f>
        <v>40000</v>
      </c>
      <c r="F8" s="69">
        <f>F2*$B$16</f>
        <v>32500</v>
      </c>
      <c r="G8" s="63" t="s">
        <v>72</v>
      </c>
      <c r="H8" s="63"/>
    </row>
    <row r="9" spans="1:8" x14ac:dyDescent="0.25">
      <c r="A9" s="61"/>
      <c r="B9" s="61"/>
      <c r="C9" s="62">
        <f>_xlfn.RANK.EQ(C8,$C$8:$F$8,0)</f>
        <v>4</v>
      </c>
      <c r="D9" s="62">
        <f t="shared" ref="D9:F9" si="3">_xlfn.RANK.EQ(D8,$C$8:$F$8,0)</f>
        <v>2</v>
      </c>
      <c r="E9" s="62">
        <f t="shared" si="3"/>
        <v>1</v>
      </c>
      <c r="F9" s="62">
        <f t="shared" si="3"/>
        <v>3</v>
      </c>
      <c r="G9" s="63"/>
      <c r="H9" s="63"/>
    </row>
    <row r="10" spans="1:8" ht="15.75" customHeight="1" x14ac:dyDescent="0.25">
      <c r="A10" s="61"/>
      <c r="B10" s="61"/>
      <c r="C10" s="69">
        <v>7000</v>
      </c>
      <c r="D10" s="69">
        <v>2500</v>
      </c>
      <c r="E10" s="69">
        <v>0</v>
      </c>
      <c r="F10" s="69">
        <v>0</v>
      </c>
      <c r="G10" s="63" t="s">
        <v>65</v>
      </c>
      <c r="H10" s="63"/>
    </row>
    <row r="11" spans="1:8" x14ac:dyDescent="0.25">
      <c r="A11" s="61"/>
      <c r="B11" s="61"/>
      <c r="C11" s="62">
        <f>_xlfn.RANK.EQ(C10,$C$10:$F$10,0)</f>
        <v>1</v>
      </c>
      <c r="D11" s="62">
        <f t="shared" ref="D11:F11" si="4">_xlfn.RANK.EQ(D10,$C$10:$F$10,0)</f>
        <v>2</v>
      </c>
      <c r="E11" s="62">
        <v>5</v>
      </c>
      <c r="F11" s="62">
        <v>5</v>
      </c>
      <c r="G11" s="63"/>
      <c r="H11" s="63"/>
    </row>
    <row r="12" spans="1:8" x14ac:dyDescent="0.25">
      <c r="A12" s="61"/>
      <c r="B12" s="61"/>
      <c r="C12" s="69">
        <f>C8+C10</f>
        <v>32000</v>
      </c>
      <c r="D12" s="69">
        <f t="shared" ref="D12:F12" si="5">D8+D10</f>
        <v>37500</v>
      </c>
      <c r="E12" s="69">
        <f t="shared" si="5"/>
        <v>40000</v>
      </c>
      <c r="F12" s="69">
        <f t="shared" si="5"/>
        <v>32500</v>
      </c>
      <c r="G12" s="63" t="s">
        <v>66</v>
      </c>
      <c r="H12" s="63"/>
    </row>
    <row r="13" spans="1:8" x14ac:dyDescent="0.25">
      <c r="A13" s="61"/>
      <c r="B13" s="61"/>
      <c r="C13" s="62">
        <f>_xlfn.RANK.EQ(C12,$C$12:$F$12,0)</f>
        <v>4</v>
      </c>
      <c r="D13" s="62">
        <f t="shared" ref="D13:F13" si="6">_xlfn.RANK.EQ(D12,$C$12:$F$12,0)</f>
        <v>2</v>
      </c>
      <c r="E13" s="62">
        <f t="shared" si="6"/>
        <v>1</v>
      </c>
      <c r="F13" s="62">
        <f t="shared" si="6"/>
        <v>3</v>
      </c>
      <c r="G13" s="63"/>
      <c r="H13" s="63"/>
    </row>
    <row r="14" spans="1:8" x14ac:dyDescent="0.25">
      <c r="A14" s="61"/>
      <c r="B14" s="61"/>
      <c r="C14" s="62">
        <f>AVERAGE(C9,C11,C13)</f>
        <v>3</v>
      </c>
      <c r="D14" s="62">
        <f t="shared" ref="D14:F14" si="7">AVERAGE(D9,D11,D13)</f>
        <v>2</v>
      </c>
      <c r="E14" s="62">
        <f t="shared" si="7"/>
        <v>2.3333333333333335</v>
      </c>
      <c r="F14" s="62">
        <f t="shared" si="7"/>
        <v>3.6666666666666665</v>
      </c>
      <c r="G14" s="63" t="s">
        <v>67</v>
      </c>
      <c r="H14" s="64"/>
    </row>
    <row r="15" spans="1:8" x14ac:dyDescent="0.25">
      <c r="A15" s="68"/>
      <c r="B15" s="68"/>
      <c r="C15" s="68"/>
      <c r="D15" s="68"/>
      <c r="E15" s="68"/>
      <c r="F15" s="68"/>
      <c r="G15" s="68"/>
      <c r="H15" s="68"/>
    </row>
    <row r="16" spans="1:8" x14ac:dyDescent="0.25">
      <c r="A16" t="s">
        <v>64</v>
      </c>
      <c r="B16" s="60">
        <v>50</v>
      </c>
      <c r="C16" t="s">
        <v>77</v>
      </c>
    </row>
    <row r="17" spans="1:3" x14ac:dyDescent="0.25">
      <c r="A17" t="s">
        <v>75</v>
      </c>
      <c r="B17">
        <v>10</v>
      </c>
      <c r="C17" t="s">
        <v>76</v>
      </c>
    </row>
  </sheetData>
  <mergeCells count="15">
    <mergeCell ref="A1:B1"/>
    <mergeCell ref="G1:H1"/>
    <mergeCell ref="G2:H2"/>
    <mergeCell ref="G4:H4"/>
    <mergeCell ref="G6:H6"/>
    <mergeCell ref="A8:B14"/>
    <mergeCell ref="G14:H14"/>
    <mergeCell ref="G12:H13"/>
    <mergeCell ref="G10:H11"/>
    <mergeCell ref="G8:H9"/>
    <mergeCell ref="A2:B3"/>
    <mergeCell ref="A4:B7"/>
    <mergeCell ref="G3:H3"/>
    <mergeCell ref="G7:H7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Supplier Selection Scorecard</vt:lpstr>
      <vt:lpstr>Supplier Quote Info</vt:lpstr>
      <vt:lpstr>'Supplier Selection Scorecard'!Print_Area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Jennifer Cooper</cp:lastModifiedBy>
  <dcterms:created xsi:type="dcterms:W3CDTF">2017-06-16T01:16:44Z</dcterms:created>
  <dcterms:modified xsi:type="dcterms:W3CDTF">2022-12-26T17:36:52Z</dcterms:modified>
</cp:coreProperties>
</file>