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4"/>
  </bookViews>
  <sheets>
    <sheet name="Explanation" sheetId="4" r:id="rId1"/>
    <sheet name="EPMA data" sheetId="3" r:id="rId2"/>
    <sheet name="Calculations" sheetId="2" r:id="rId3"/>
    <sheet name="Final Tables" sheetId="1" r:id="rId4"/>
    <sheet name="TH12S-112 Matrix Xray-image" sheetId="5" r:id="rId5"/>
  </sheets>
  <calcPr calcId="145621"/>
</workbook>
</file>

<file path=xl/calcChain.xml><?xml version="1.0" encoding="utf-8"?>
<calcChain xmlns="http://schemas.openxmlformats.org/spreadsheetml/2006/main">
  <c r="T8" i="2" l="1"/>
  <c r="T12" i="2"/>
  <c r="T14" i="2"/>
  <c r="T7" i="2"/>
  <c r="R8" i="2"/>
  <c r="S8" i="2"/>
  <c r="T9" i="2"/>
  <c r="S9" i="2"/>
  <c r="S10" i="2"/>
  <c r="R11" i="2"/>
  <c r="R12" i="2"/>
  <c r="S12" i="2"/>
  <c r="R13" i="2"/>
  <c r="T13" i="2"/>
  <c r="R14" i="2"/>
  <c r="S14" i="2"/>
  <c r="S7" i="2"/>
  <c r="R7" i="2"/>
  <c r="Q8" i="2"/>
  <c r="Q9" i="2"/>
  <c r="T10" i="2"/>
  <c r="Q11" i="2"/>
  <c r="Q12" i="2"/>
  <c r="Q13" i="2"/>
  <c r="Q14" i="2"/>
  <c r="Q15" i="2"/>
  <c r="Q7" i="2"/>
  <c r="P9" i="2"/>
  <c r="T11" i="2"/>
  <c r="P12" i="2"/>
  <c r="P14" i="2"/>
  <c r="P15" i="2"/>
  <c r="P16" i="2"/>
  <c r="P7" i="2"/>
  <c r="T15" i="2" l="1"/>
  <c r="T16" i="2"/>
  <c r="T17" i="2"/>
  <c r="B19" i="2" l="1"/>
  <c r="B20" i="2"/>
  <c r="B21" i="2"/>
  <c r="B18" i="2"/>
  <c r="B15" i="2"/>
  <c r="B16" i="2"/>
  <c r="B17" i="2"/>
  <c r="B14" i="2"/>
  <c r="B11" i="2"/>
  <c r="B12" i="2"/>
  <c r="B13" i="2"/>
  <c r="B10" i="2"/>
  <c r="B9" i="2"/>
</calcChain>
</file>

<file path=xl/sharedStrings.xml><?xml version="1.0" encoding="utf-8"?>
<sst xmlns="http://schemas.openxmlformats.org/spreadsheetml/2006/main" count="174" uniqueCount="70">
  <si>
    <t>Minerals</t>
  </si>
  <si>
    <t>Modal Abundance</t>
  </si>
  <si>
    <t>Density</t>
  </si>
  <si>
    <t>Weight Percent</t>
  </si>
  <si>
    <t>Plagioclase</t>
  </si>
  <si>
    <t>Diopside</t>
  </si>
  <si>
    <t>Wollastonite</t>
  </si>
  <si>
    <t>Sphene</t>
  </si>
  <si>
    <t>Modal abundance estimated visually</t>
  </si>
  <si>
    <t>Average Density taken from webmineral.com</t>
  </si>
  <si>
    <t>Total Mass</t>
  </si>
  <si>
    <t>V(plg)</t>
  </si>
  <si>
    <t>V(di)</t>
  </si>
  <si>
    <t>V(wo)</t>
  </si>
  <si>
    <t>V(sph)</t>
  </si>
  <si>
    <t>Total Volume assumption</t>
  </si>
  <si>
    <t>cubic cm</t>
  </si>
  <si>
    <t>grams</t>
  </si>
  <si>
    <r>
      <t>Density (g/cm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</si>
  <si>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M(plg)</t>
  </si>
  <si>
    <t>M(di)</t>
  </si>
  <si>
    <t>M(wo)</t>
  </si>
  <si>
    <t>M(sph)</t>
  </si>
  <si>
    <t>V=  volume</t>
  </si>
  <si>
    <t>M=Mass</t>
  </si>
  <si>
    <t>Wt% plg</t>
  </si>
  <si>
    <t>Wt% di</t>
  </si>
  <si>
    <t>Wt% wo</t>
  </si>
  <si>
    <t>Wt% sph</t>
  </si>
  <si>
    <t>Plagioclase (plg)</t>
  </si>
  <si>
    <t>Diopside (di)</t>
  </si>
  <si>
    <t>Wollastonite (wo)</t>
  </si>
  <si>
    <t>Sphene (sph)</t>
  </si>
  <si>
    <t xml:space="preserve">10 / 1 . </t>
  </si>
  <si>
    <t>wt %</t>
  </si>
  <si>
    <t>Sample #</t>
  </si>
  <si>
    <t>Formula</t>
  </si>
  <si>
    <t>SiO2</t>
  </si>
  <si>
    <t>TiO2</t>
  </si>
  <si>
    <t>Al2O3</t>
  </si>
  <si>
    <t>Cr2O3</t>
  </si>
  <si>
    <t>MgO</t>
  </si>
  <si>
    <t>CaO</t>
  </si>
  <si>
    <t>MnO</t>
  </si>
  <si>
    <t>FeO</t>
  </si>
  <si>
    <t>Na2O</t>
  </si>
  <si>
    <t>K2O</t>
  </si>
  <si>
    <t>Total</t>
  </si>
  <si>
    <t xml:space="preserve">3 / 1 . </t>
  </si>
  <si>
    <t xml:space="preserve">17 / 1 . </t>
  </si>
  <si>
    <t>plg</t>
  </si>
  <si>
    <t>di</t>
  </si>
  <si>
    <t>wo</t>
  </si>
  <si>
    <t>sph</t>
  </si>
  <si>
    <t xml:space="preserve">49 / 1 . </t>
  </si>
  <si>
    <t>individual anlyses</t>
  </si>
  <si>
    <t>Bulk composition</t>
  </si>
  <si>
    <t>-</t>
  </si>
  <si>
    <t>Oxide Sum</t>
  </si>
  <si>
    <t>Bulk Composition of TH12S-112</t>
  </si>
  <si>
    <t>Sheet "EPMA data" lists representative analyses for the phases in the matrix of sample TH12S-112.</t>
  </si>
  <si>
    <t xml:space="preserve">Sheet "Calculations" is where the calculations from modal abundances to bulk composition are found. </t>
  </si>
  <si>
    <t>Sheet "Final Tables" list 3 tables of the calculated data inlcuding Table 10 of the thesis.</t>
  </si>
  <si>
    <t xml:space="preserve">Modal abundances were estimated visually from </t>
  </si>
  <si>
    <t>Sheet "TH12S-112 Matrix Xray-image" is the composite x-ray image used for this analysis.</t>
  </si>
  <si>
    <t>Green = plagioclase</t>
  </si>
  <si>
    <t>Pink = diopside</t>
  </si>
  <si>
    <t>blue = wollastonite</t>
  </si>
  <si>
    <t>black = sphene</t>
  </si>
  <si>
    <t>See Appendix 3 for EMPA analyses of this minerals in this image (noted as sample # 112_2).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</si>
</sst>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164" fontId="0" fillId="0" borderId="0" xfId="0" applyNumberFormat="1" applyFill="1" applyBorder="1"/>
    <xf numFmtId="165" fontId="0" fillId="0" borderId="0" xfId="0" applyNumberFormat="1" applyFill="1" applyBorder="1"/>
    <xf numFmtId="0" fontId="0" fillId="0" borderId="3" xfId="0" applyFill="1" applyBorder="1"/>
    <xf numFmtId="0" fontId="0" fillId="0" borderId="0" xfId="0" applyFill="1"/>
    <xf numFmtId="22" fontId="0" fillId="0" borderId="0" xfId="0" applyNumberFormat="1" applyFill="1"/>
    <xf numFmtId="0" fontId="0" fillId="0" borderId="0" xfId="0" applyNumberFormat="1" applyFill="1"/>
    <xf numFmtId="0" fontId="0" fillId="0" borderId="10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/>
    <xf numFmtId="164" fontId="0" fillId="0" borderId="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2" xfId="0" applyNumberFormat="1" applyBorder="1"/>
    <xf numFmtId="164" fontId="0" fillId="0" borderId="13" xfId="0" applyNumberFormat="1" applyBorder="1"/>
    <xf numFmtId="0" fontId="0" fillId="0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215900</xdr:colOff>
      <xdr:row>17</xdr:row>
      <xdr:rowOff>25400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63900" cy="326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64</v>
      </c>
    </row>
    <row r="7" spans="1:1" x14ac:dyDescent="0.25">
      <c r="A7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"/>
  <sheetViews>
    <sheetView workbookViewId="0">
      <selection sqref="A1:M6"/>
    </sheetView>
  </sheetViews>
  <sheetFormatPr defaultRowHeight="15" x14ac:dyDescent="0.25"/>
  <cols>
    <col min="1" max="16384" width="9.140625" style="14"/>
  </cols>
  <sheetData>
    <row r="1" spans="1:25" x14ac:dyDescent="0.25">
      <c r="A1" s="13" t="s">
        <v>34</v>
      </c>
    </row>
    <row r="2" spans="1:25" x14ac:dyDescent="0.25">
      <c r="A2" s="13" t="s">
        <v>35</v>
      </c>
      <c r="B2" s="16" t="s">
        <v>36</v>
      </c>
      <c r="C2" s="14" t="s">
        <v>37</v>
      </c>
      <c r="D2" s="14" t="s">
        <v>38</v>
      </c>
      <c r="E2" s="14" t="s">
        <v>39</v>
      </c>
      <c r="F2" s="14" t="s">
        <v>40</v>
      </c>
      <c r="G2" s="14" t="s">
        <v>41</v>
      </c>
      <c r="H2" s="14" t="s">
        <v>42</v>
      </c>
      <c r="I2" s="14" t="s">
        <v>43</v>
      </c>
      <c r="J2" s="14" t="s">
        <v>44</v>
      </c>
      <c r="K2" s="14" t="s">
        <v>45</v>
      </c>
      <c r="L2" s="14" t="s">
        <v>46</v>
      </c>
      <c r="M2" s="14" t="s">
        <v>47</v>
      </c>
    </row>
    <row r="3" spans="1:25" x14ac:dyDescent="0.25">
      <c r="A3" s="14" t="s">
        <v>50</v>
      </c>
      <c r="B3" s="16" t="s">
        <v>33</v>
      </c>
      <c r="C3" s="14">
        <v>47.230400000000003</v>
      </c>
      <c r="E3" s="14">
        <v>33.2256</v>
      </c>
      <c r="G3" s="14">
        <v>0</v>
      </c>
      <c r="H3" s="14">
        <v>16.836099999999998</v>
      </c>
      <c r="J3" s="14">
        <v>0.38450000000000001</v>
      </c>
      <c r="K3" s="14">
        <v>1.9135</v>
      </c>
      <c r="L3" s="14">
        <v>6.5199999999999994E-2</v>
      </c>
      <c r="M3" s="14">
        <v>99.655299999999997</v>
      </c>
      <c r="Y3" s="15"/>
    </row>
    <row r="4" spans="1:25" x14ac:dyDescent="0.25">
      <c r="A4" s="14" t="s">
        <v>51</v>
      </c>
      <c r="B4" s="16" t="s">
        <v>48</v>
      </c>
      <c r="C4" s="14">
        <v>51.386400000000002</v>
      </c>
      <c r="D4" s="14">
        <v>5.9499999999999997E-2</v>
      </c>
      <c r="E4" s="14">
        <v>0.34489999999999998</v>
      </c>
      <c r="F4" s="14">
        <v>2.8E-3</v>
      </c>
      <c r="G4" s="14">
        <v>4.4057000000000004</v>
      </c>
      <c r="H4" s="14">
        <v>38.636899999999997</v>
      </c>
      <c r="I4" s="14">
        <v>0.22339999999999999</v>
      </c>
      <c r="J4" s="14">
        <v>4.9654999999999996</v>
      </c>
      <c r="K4" s="14">
        <v>0.1116</v>
      </c>
      <c r="L4" s="14">
        <v>0</v>
      </c>
      <c r="M4" s="14">
        <v>100.1367</v>
      </c>
      <c r="Y4" s="15"/>
    </row>
    <row r="5" spans="1:25" x14ac:dyDescent="0.25">
      <c r="A5" s="14" t="s">
        <v>52</v>
      </c>
      <c r="B5" s="16" t="s">
        <v>49</v>
      </c>
      <c r="C5" s="14">
        <v>50.941299999999998</v>
      </c>
      <c r="D5" s="14">
        <v>6.0499999999999998E-2</v>
      </c>
      <c r="E5" s="14">
        <v>1.5599999999999999E-2</v>
      </c>
      <c r="F5" s="14">
        <v>4.3E-3</v>
      </c>
      <c r="G5" s="14">
        <v>3.4000000000000002E-2</v>
      </c>
      <c r="H5" s="14">
        <v>47.892899999999997</v>
      </c>
      <c r="I5" s="14">
        <v>0.2026</v>
      </c>
      <c r="J5" s="14">
        <v>0.34079999999999999</v>
      </c>
      <c r="K5" s="14">
        <v>1.95E-2</v>
      </c>
      <c r="L5" s="14">
        <v>3.7000000000000002E-3</v>
      </c>
      <c r="M5" s="14">
        <v>99.515100000000004</v>
      </c>
      <c r="Y5" s="15"/>
    </row>
    <row r="6" spans="1:25" x14ac:dyDescent="0.25">
      <c r="A6" s="14" t="s">
        <v>53</v>
      </c>
      <c r="B6" s="16" t="s">
        <v>54</v>
      </c>
      <c r="C6" s="14">
        <v>30.301500000000001</v>
      </c>
      <c r="D6" s="14">
        <v>35.904400000000003</v>
      </c>
      <c r="E6" s="14">
        <v>2.3102</v>
      </c>
      <c r="F6" s="14">
        <v>4.7899999999999998E-2</v>
      </c>
      <c r="G6" s="14">
        <v>0</v>
      </c>
      <c r="H6" s="14">
        <v>28.210899999999999</v>
      </c>
      <c r="I6" s="14">
        <v>6.3E-3</v>
      </c>
      <c r="J6" s="14">
        <v>0.88890000000000002</v>
      </c>
      <c r="K6" s="14">
        <v>1.38E-2</v>
      </c>
      <c r="L6" s="14">
        <v>1.2E-2</v>
      </c>
      <c r="M6" s="14">
        <v>97.695700000000002</v>
      </c>
      <c r="Y6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activeCell="O5" sqref="O5:T17"/>
    </sheetView>
  </sheetViews>
  <sheetFormatPr defaultRowHeight="15" x14ac:dyDescent="0.25"/>
  <cols>
    <col min="1" max="1" width="24" bestFit="1" customWidth="1"/>
    <col min="2" max="2" width="17.28515625" bestFit="1" customWidth="1"/>
    <col min="3" max="3" width="14.85546875" bestFit="1" customWidth="1"/>
    <col min="6" max="6" width="10.85546875" bestFit="1" customWidth="1"/>
    <col min="7" max="7" width="8.140625" bestFit="1" customWidth="1"/>
  </cols>
  <sheetData>
    <row r="1" spans="1:20" ht="17.25" x14ac:dyDescent="0.25">
      <c r="A1" s="3" t="s">
        <v>0</v>
      </c>
      <c r="B1" s="3" t="s">
        <v>1</v>
      </c>
      <c r="C1" s="3" t="s">
        <v>18</v>
      </c>
      <c r="F1" s="4" t="s">
        <v>23</v>
      </c>
      <c r="G1" s="4" t="s">
        <v>24</v>
      </c>
    </row>
    <row r="2" spans="1:20" x14ac:dyDescent="0.25">
      <c r="A2" s="1" t="s">
        <v>29</v>
      </c>
      <c r="B2" s="1">
        <v>50</v>
      </c>
      <c r="C2" s="1">
        <v>2.68</v>
      </c>
    </row>
    <row r="3" spans="1:20" x14ac:dyDescent="0.25">
      <c r="A3" s="1" t="s">
        <v>30</v>
      </c>
      <c r="B3" s="1">
        <v>24</v>
      </c>
      <c r="C3" s="1">
        <v>3.4</v>
      </c>
    </row>
    <row r="4" spans="1:20" ht="15.75" thickBot="1" x14ac:dyDescent="0.3">
      <c r="A4" s="1" t="s">
        <v>31</v>
      </c>
      <c r="B4" s="1">
        <v>24</v>
      </c>
      <c r="C4" s="1">
        <v>2.84</v>
      </c>
      <c r="I4" s="39" t="s">
        <v>55</v>
      </c>
      <c r="J4" s="39"/>
      <c r="K4" s="39"/>
      <c r="L4" s="39"/>
      <c r="M4" s="39"/>
    </row>
    <row r="5" spans="1:20" x14ac:dyDescent="0.25">
      <c r="A5" s="3" t="s">
        <v>32</v>
      </c>
      <c r="B5" s="3">
        <v>2</v>
      </c>
      <c r="C5" s="3">
        <v>3.48</v>
      </c>
      <c r="I5" s="10"/>
      <c r="J5" s="14" t="s">
        <v>50</v>
      </c>
      <c r="K5" s="14" t="s">
        <v>51</v>
      </c>
      <c r="L5" s="14" t="s">
        <v>52</v>
      </c>
      <c r="M5" s="14" t="s">
        <v>53</v>
      </c>
      <c r="O5" s="36" t="s">
        <v>56</v>
      </c>
      <c r="P5" s="37"/>
      <c r="Q5" s="37"/>
      <c r="R5" s="37"/>
      <c r="S5" s="37"/>
      <c r="T5" s="38"/>
    </row>
    <row r="6" spans="1:20" x14ac:dyDescent="0.25">
      <c r="I6" s="16" t="s">
        <v>36</v>
      </c>
      <c r="J6" s="16" t="s">
        <v>33</v>
      </c>
      <c r="K6" s="16" t="s">
        <v>48</v>
      </c>
      <c r="L6" s="16" t="s">
        <v>49</v>
      </c>
      <c r="M6" s="16" t="s">
        <v>54</v>
      </c>
      <c r="O6" s="18"/>
      <c r="P6" s="7" t="s">
        <v>50</v>
      </c>
      <c r="Q6" s="7" t="s">
        <v>51</v>
      </c>
      <c r="R6" s="7" t="s">
        <v>52</v>
      </c>
      <c r="S6" s="7" t="s">
        <v>53</v>
      </c>
      <c r="T6" s="19"/>
    </row>
    <row r="7" spans="1:20" x14ac:dyDescent="0.25">
      <c r="I7" s="14" t="s">
        <v>37</v>
      </c>
      <c r="J7" s="14">
        <v>47.230400000000003</v>
      </c>
      <c r="K7" s="14">
        <v>51.386400000000002</v>
      </c>
      <c r="L7" s="14">
        <v>50.941299999999998</v>
      </c>
      <c r="M7" s="14">
        <v>30.301500000000001</v>
      </c>
      <c r="O7" s="32" t="s">
        <v>37</v>
      </c>
      <c r="P7" s="24">
        <f>0.5*J7</f>
        <v>23.615200000000002</v>
      </c>
      <c r="Q7" s="24">
        <f>0.24*K7</f>
        <v>12.332736000000001</v>
      </c>
      <c r="R7" s="24">
        <f>0.24*L7</f>
        <v>12.225911999999999</v>
      </c>
      <c r="S7" s="24">
        <f>0.02*M7</f>
        <v>0.60603000000000007</v>
      </c>
      <c r="T7" s="25">
        <f>SUM(P7:S7)</f>
        <v>48.779877999999997</v>
      </c>
    </row>
    <row r="8" spans="1:20" x14ac:dyDescent="0.25">
      <c r="A8" s="5" t="s">
        <v>15</v>
      </c>
      <c r="B8" s="6">
        <v>100</v>
      </c>
      <c r="C8" s="6" t="s">
        <v>16</v>
      </c>
      <c r="I8" s="14" t="s">
        <v>38</v>
      </c>
      <c r="J8" s="14"/>
      <c r="K8" s="14">
        <v>5.9499999999999997E-2</v>
      </c>
      <c r="L8" s="14">
        <v>6.0499999999999998E-2</v>
      </c>
      <c r="M8" s="14">
        <v>35.904400000000003</v>
      </c>
      <c r="O8" s="32" t="s">
        <v>38</v>
      </c>
      <c r="P8" s="24"/>
      <c r="Q8" s="24">
        <f t="shared" ref="Q8:Q15" si="0">0.24*K8</f>
        <v>1.4279999999999999E-2</v>
      </c>
      <c r="R8" s="24">
        <f t="shared" ref="R8:R14" si="1">0.24*L8</f>
        <v>1.4519999999999998E-2</v>
      </c>
      <c r="S8" s="24">
        <f t="shared" ref="S8:S14" si="2">0.02*M8</f>
        <v>0.71808800000000006</v>
      </c>
      <c r="T8" s="25">
        <f>SUM(P8:S8)</f>
        <v>0.74688800000000011</v>
      </c>
    </row>
    <row r="9" spans="1:20" x14ac:dyDescent="0.25">
      <c r="A9" s="7" t="s">
        <v>10</v>
      </c>
      <c r="B9" s="8">
        <f>B2*C2+B3*C3+B4*C4+B5*C5</f>
        <v>290.71999999999997</v>
      </c>
      <c r="C9" s="8" t="s">
        <v>17</v>
      </c>
      <c r="I9" s="14" t="s">
        <v>39</v>
      </c>
      <c r="J9" s="14">
        <v>33.2256</v>
      </c>
      <c r="K9" s="14">
        <v>0.34489999999999998</v>
      </c>
      <c r="L9" s="14" t="s">
        <v>57</v>
      </c>
      <c r="M9" s="14">
        <v>2.3102</v>
      </c>
      <c r="O9" s="32" t="s">
        <v>39</v>
      </c>
      <c r="P9" s="24">
        <f t="shared" ref="P9:P16" si="3">0.5*J9</f>
        <v>16.6128</v>
      </c>
      <c r="Q9" s="24">
        <f t="shared" si="0"/>
        <v>8.2775999999999988E-2</v>
      </c>
      <c r="R9" s="24" t="s">
        <v>57</v>
      </c>
      <c r="S9" s="24">
        <f t="shared" si="2"/>
        <v>4.6204000000000002E-2</v>
      </c>
      <c r="T9" s="25">
        <f t="shared" ref="T9:T16" si="4">SUM(P9:S9)</f>
        <v>16.741779999999999</v>
      </c>
    </row>
    <row r="10" spans="1:20" x14ac:dyDescent="0.25">
      <c r="A10" s="4" t="s">
        <v>11</v>
      </c>
      <c r="B10">
        <f>(B2/100)*$B$8</f>
        <v>50</v>
      </c>
      <c r="C10" s="9" t="s">
        <v>16</v>
      </c>
      <c r="I10" s="14" t="s">
        <v>40</v>
      </c>
      <c r="J10" s="14"/>
      <c r="K10" s="14" t="s">
        <v>57</v>
      </c>
      <c r="L10" s="14" t="s">
        <v>57</v>
      </c>
      <c r="M10" s="14">
        <v>4.7899999999999998E-2</v>
      </c>
      <c r="O10" s="32" t="s">
        <v>40</v>
      </c>
      <c r="P10" s="24"/>
      <c r="Q10" s="24" t="s">
        <v>57</v>
      </c>
      <c r="R10" s="24" t="s">
        <v>57</v>
      </c>
      <c r="S10" s="24">
        <f t="shared" si="2"/>
        <v>9.5799999999999998E-4</v>
      </c>
      <c r="T10" s="25">
        <f t="shared" si="4"/>
        <v>9.5799999999999998E-4</v>
      </c>
    </row>
    <row r="11" spans="1:20" x14ac:dyDescent="0.25">
      <c r="A11" s="4" t="s">
        <v>12</v>
      </c>
      <c r="B11">
        <f t="shared" ref="B11:B13" si="5">(B3/100)*$B$8</f>
        <v>24</v>
      </c>
      <c r="C11" s="9" t="s">
        <v>16</v>
      </c>
      <c r="I11" s="14" t="s">
        <v>41</v>
      </c>
      <c r="J11" s="14" t="s">
        <v>57</v>
      </c>
      <c r="K11" s="14">
        <v>4.4057000000000004</v>
      </c>
      <c r="L11" s="14">
        <v>3.4000000000000002E-2</v>
      </c>
      <c r="M11" s="14" t="s">
        <v>57</v>
      </c>
      <c r="O11" s="32" t="s">
        <v>41</v>
      </c>
      <c r="P11" s="24" t="s">
        <v>57</v>
      </c>
      <c r="Q11" s="24">
        <f t="shared" si="0"/>
        <v>1.0573680000000001</v>
      </c>
      <c r="R11" s="24">
        <f t="shared" si="1"/>
        <v>8.1600000000000006E-3</v>
      </c>
      <c r="S11" s="24" t="s">
        <v>57</v>
      </c>
      <c r="T11" s="25">
        <f>SUM(P11:S11)</f>
        <v>1.065528</v>
      </c>
    </row>
    <row r="12" spans="1:20" x14ac:dyDescent="0.25">
      <c r="A12" s="4" t="s">
        <v>13</v>
      </c>
      <c r="B12">
        <f t="shared" si="5"/>
        <v>24</v>
      </c>
      <c r="C12" s="9" t="s">
        <v>16</v>
      </c>
      <c r="I12" s="14" t="s">
        <v>42</v>
      </c>
      <c r="J12" s="14">
        <v>16.836099999999998</v>
      </c>
      <c r="K12" s="14">
        <v>38.636899999999997</v>
      </c>
      <c r="L12" s="14">
        <v>47.892899999999997</v>
      </c>
      <c r="M12" s="14">
        <v>28.210899999999999</v>
      </c>
      <c r="O12" s="32" t="s">
        <v>42</v>
      </c>
      <c r="P12" s="24">
        <f t="shared" si="3"/>
        <v>8.4180499999999991</v>
      </c>
      <c r="Q12" s="24">
        <f t="shared" si="0"/>
        <v>9.2728559999999991</v>
      </c>
      <c r="R12" s="24">
        <f t="shared" si="1"/>
        <v>11.494295999999999</v>
      </c>
      <c r="S12" s="24">
        <f t="shared" si="2"/>
        <v>0.564218</v>
      </c>
      <c r="T12" s="25">
        <f t="shared" si="4"/>
        <v>29.749419999999997</v>
      </c>
    </row>
    <row r="13" spans="1:20" x14ac:dyDescent="0.25">
      <c r="A13" s="7" t="s">
        <v>14</v>
      </c>
      <c r="B13" s="8">
        <f t="shared" si="5"/>
        <v>2</v>
      </c>
      <c r="C13" s="8" t="s">
        <v>16</v>
      </c>
      <c r="I13" s="14" t="s">
        <v>43</v>
      </c>
      <c r="J13" s="14"/>
      <c r="K13" s="14">
        <v>0.22339999999999999</v>
      </c>
      <c r="L13" s="14">
        <v>0.2026</v>
      </c>
      <c r="M13" s="14" t="s">
        <v>57</v>
      </c>
      <c r="O13" s="32" t="s">
        <v>43</v>
      </c>
      <c r="P13" s="24"/>
      <c r="Q13" s="24">
        <f t="shared" si="0"/>
        <v>5.3615999999999997E-2</v>
      </c>
      <c r="R13" s="24">
        <f t="shared" si="1"/>
        <v>4.8624000000000001E-2</v>
      </c>
      <c r="S13" s="24" t="s">
        <v>57</v>
      </c>
      <c r="T13" s="25">
        <f t="shared" si="4"/>
        <v>0.10224</v>
      </c>
    </row>
    <row r="14" spans="1:20" x14ac:dyDescent="0.25">
      <c r="A14" s="4" t="s">
        <v>19</v>
      </c>
      <c r="B14">
        <f>C2*B10</f>
        <v>134</v>
      </c>
      <c r="C14" s="9" t="s">
        <v>17</v>
      </c>
      <c r="I14" s="14" t="s">
        <v>44</v>
      </c>
      <c r="J14" s="14">
        <v>0.38450000000000001</v>
      </c>
      <c r="K14" s="14">
        <v>4.9654999999999996</v>
      </c>
      <c r="L14" s="14">
        <v>0.34079999999999999</v>
      </c>
      <c r="M14" s="14">
        <v>0.88890000000000002</v>
      </c>
      <c r="O14" s="32" t="s">
        <v>44</v>
      </c>
      <c r="P14" s="24">
        <f t="shared" si="3"/>
        <v>0.19225</v>
      </c>
      <c r="Q14" s="24">
        <f t="shared" si="0"/>
        <v>1.1917199999999999</v>
      </c>
      <c r="R14" s="24">
        <f t="shared" si="1"/>
        <v>8.179199999999999E-2</v>
      </c>
      <c r="S14" s="24">
        <f t="shared" si="2"/>
        <v>1.7778000000000002E-2</v>
      </c>
      <c r="T14" s="25">
        <f t="shared" si="4"/>
        <v>1.4835400000000001</v>
      </c>
    </row>
    <row r="15" spans="1:20" x14ac:dyDescent="0.25">
      <c r="A15" s="4" t="s">
        <v>20</v>
      </c>
      <c r="B15">
        <f t="shared" ref="B15:B17" si="6">C3*B11</f>
        <v>81.599999999999994</v>
      </c>
      <c r="C15" s="9" t="s">
        <v>17</v>
      </c>
      <c r="I15" s="14" t="s">
        <v>45</v>
      </c>
      <c r="J15" s="14">
        <v>1.9135</v>
      </c>
      <c r="K15" s="14">
        <v>0.1116</v>
      </c>
      <c r="L15" s="14" t="s">
        <v>57</v>
      </c>
      <c r="M15" s="14" t="s">
        <v>57</v>
      </c>
      <c r="O15" s="32" t="s">
        <v>45</v>
      </c>
      <c r="P15" s="24">
        <f t="shared" si="3"/>
        <v>0.95674999999999999</v>
      </c>
      <c r="Q15" s="24">
        <f t="shared" si="0"/>
        <v>2.6783999999999999E-2</v>
      </c>
      <c r="R15" s="24" t="s">
        <v>57</v>
      </c>
      <c r="S15" s="24" t="s">
        <v>57</v>
      </c>
      <c r="T15" s="25">
        <f t="shared" si="4"/>
        <v>0.98353400000000002</v>
      </c>
    </row>
    <row r="16" spans="1:20" x14ac:dyDescent="0.25">
      <c r="A16" s="4" t="s">
        <v>21</v>
      </c>
      <c r="B16">
        <f t="shared" si="6"/>
        <v>68.16</v>
      </c>
      <c r="C16" s="9" t="s">
        <v>17</v>
      </c>
      <c r="I16" s="14" t="s">
        <v>46</v>
      </c>
      <c r="J16" s="14">
        <v>6.5199999999999994E-2</v>
      </c>
      <c r="K16" s="14" t="s">
        <v>57</v>
      </c>
      <c r="L16" s="14" t="s">
        <v>57</v>
      </c>
      <c r="M16" s="14" t="s">
        <v>57</v>
      </c>
      <c r="O16" s="33" t="s">
        <v>46</v>
      </c>
      <c r="P16" s="26">
        <f t="shared" si="3"/>
        <v>3.2599999999999997E-2</v>
      </c>
      <c r="Q16" s="26" t="s">
        <v>57</v>
      </c>
      <c r="R16" s="26" t="s">
        <v>57</v>
      </c>
      <c r="S16" s="26" t="s">
        <v>57</v>
      </c>
      <c r="T16" s="27">
        <f t="shared" si="4"/>
        <v>3.2599999999999997E-2</v>
      </c>
    </row>
    <row r="17" spans="1:20" ht="15.75" thickBot="1" x14ac:dyDescent="0.3">
      <c r="A17" s="7" t="s">
        <v>22</v>
      </c>
      <c r="B17" s="8">
        <f t="shared" si="6"/>
        <v>6.96</v>
      </c>
      <c r="C17" s="8" t="s">
        <v>17</v>
      </c>
      <c r="I17" s="14" t="s">
        <v>47</v>
      </c>
      <c r="J17" s="14">
        <v>99.655299999999997</v>
      </c>
      <c r="K17" s="14">
        <v>100.1367</v>
      </c>
      <c r="L17" s="14">
        <v>99.515100000000004</v>
      </c>
      <c r="M17" s="14">
        <v>97.695700000000002</v>
      </c>
      <c r="O17" s="34" t="s">
        <v>47</v>
      </c>
      <c r="P17" s="28"/>
      <c r="Q17" s="28"/>
      <c r="R17" s="28"/>
      <c r="S17" s="28"/>
      <c r="T17" s="29">
        <f>SUM(T7:T16)</f>
        <v>99.686365999999992</v>
      </c>
    </row>
    <row r="18" spans="1:20" x14ac:dyDescent="0.25">
      <c r="A18" s="4" t="s">
        <v>25</v>
      </c>
      <c r="B18" s="11">
        <f>B14/$B$9</f>
        <v>0.46092460099064397</v>
      </c>
    </row>
    <row r="19" spans="1:20" x14ac:dyDescent="0.25">
      <c r="A19" s="4" t="s">
        <v>26</v>
      </c>
      <c r="B19" s="11">
        <f t="shared" ref="B19:B21" si="7">B15/$B$9</f>
        <v>0.28068244358833244</v>
      </c>
    </row>
    <row r="20" spans="1:20" x14ac:dyDescent="0.25">
      <c r="A20" s="4" t="s">
        <v>27</v>
      </c>
      <c r="B20" s="11">
        <f t="shared" si="7"/>
        <v>0.23445239405613649</v>
      </c>
    </row>
    <row r="21" spans="1:20" x14ac:dyDescent="0.25">
      <c r="A21" s="4" t="s">
        <v>28</v>
      </c>
      <c r="B21" s="12">
        <f t="shared" si="7"/>
        <v>2.3940561364887179E-2</v>
      </c>
    </row>
  </sheetData>
  <mergeCells count="2">
    <mergeCell ref="I4:M4"/>
    <mergeCell ref="O5:T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>
      <selection activeCell="K27" sqref="K27"/>
    </sheetView>
  </sheetViews>
  <sheetFormatPr defaultRowHeight="15" x14ac:dyDescent="0.25"/>
  <cols>
    <col min="1" max="1" width="12.42578125" bestFit="1" customWidth="1"/>
    <col min="2" max="2" width="17.28515625" bestFit="1" customWidth="1"/>
    <col min="3" max="3" width="7.7109375" bestFit="1" customWidth="1"/>
    <col min="4" max="4" width="14.85546875" bestFit="1" customWidth="1"/>
    <col min="5" max="5" width="3" customWidth="1"/>
    <col min="6" max="6" width="1.85546875" customWidth="1"/>
    <col min="12" max="12" width="10.5703125" bestFit="1" customWidth="1"/>
    <col min="15" max="15" width="13.28515625" customWidth="1"/>
    <col min="16" max="16" width="16.85546875" customWidth="1"/>
  </cols>
  <sheetData>
    <row r="1" spans="1:16" x14ac:dyDescent="0.25">
      <c r="A1" s="3" t="s">
        <v>0</v>
      </c>
      <c r="B1" s="3" t="s">
        <v>1</v>
      </c>
      <c r="C1" s="3" t="s">
        <v>2</v>
      </c>
      <c r="D1" s="3" t="s">
        <v>3</v>
      </c>
      <c r="G1" s="36" t="s">
        <v>56</v>
      </c>
      <c r="H1" s="37"/>
      <c r="I1" s="37"/>
      <c r="J1" s="37"/>
      <c r="K1" s="37"/>
      <c r="L1" s="38"/>
      <c r="O1" s="40" t="s">
        <v>59</v>
      </c>
      <c r="P1" s="41"/>
    </row>
    <row r="2" spans="1:16" x14ac:dyDescent="0.25">
      <c r="A2" s="1" t="s">
        <v>4</v>
      </c>
      <c r="B2" s="1">
        <v>50</v>
      </c>
      <c r="C2" s="1">
        <v>2.68</v>
      </c>
      <c r="D2" s="1">
        <v>0.46100000000000002</v>
      </c>
      <c r="G2" s="18"/>
      <c r="H2" s="3" t="s">
        <v>50</v>
      </c>
      <c r="I2" s="3" t="s">
        <v>51</v>
      </c>
      <c r="J2" s="3" t="s">
        <v>52</v>
      </c>
      <c r="K2" s="3" t="s">
        <v>53</v>
      </c>
      <c r="L2" s="19" t="s">
        <v>58</v>
      </c>
      <c r="O2" s="21" t="s">
        <v>37</v>
      </c>
      <c r="P2" s="25">
        <v>48.779877999999997</v>
      </c>
    </row>
    <row r="3" spans="1:16" x14ac:dyDescent="0.25">
      <c r="A3" s="1" t="s">
        <v>5</v>
      </c>
      <c r="B3" s="1">
        <v>24</v>
      </c>
      <c r="C3" s="1">
        <v>3.4</v>
      </c>
      <c r="D3" s="1">
        <v>0.28100000000000003</v>
      </c>
      <c r="G3" s="20" t="s">
        <v>37</v>
      </c>
      <c r="H3" s="24">
        <v>23.615200000000002</v>
      </c>
      <c r="I3" s="24">
        <v>12.332736000000001</v>
      </c>
      <c r="J3" s="24">
        <v>12.225911999999999</v>
      </c>
      <c r="K3" s="24">
        <v>0.60603000000000007</v>
      </c>
      <c r="L3" s="25">
        <v>48.779877999999997</v>
      </c>
      <c r="O3" s="21" t="s">
        <v>38</v>
      </c>
      <c r="P3" s="25">
        <v>0.74688800000000011</v>
      </c>
    </row>
    <row r="4" spans="1:16" x14ac:dyDescent="0.25">
      <c r="A4" s="1" t="s">
        <v>6</v>
      </c>
      <c r="B4" s="1">
        <v>24</v>
      </c>
      <c r="C4" s="1">
        <v>2.84</v>
      </c>
      <c r="D4" s="1">
        <v>0.23400000000000001</v>
      </c>
      <c r="G4" s="21" t="s">
        <v>38</v>
      </c>
      <c r="H4" s="24"/>
      <c r="I4" s="24">
        <v>1.4279999999999999E-2</v>
      </c>
      <c r="J4" s="24">
        <v>1.4519999999999998E-2</v>
      </c>
      <c r="K4" s="24">
        <v>0.71808800000000006</v>
      </c>
      <c r="L4" s="25">
        <v>0.74688800000000011</v>
      </c>
      <c r="O4" s="21" t="s">
        <v>39</v>
      </c>
      <c r="P4" s="25">
        <v>16.741779999999999</v>
      </c>
    </row>
    <row r="5" spans="1:16" x14ac:dyDescent="0.25">
      <c r="A5" s="3" t="s">
        <v>7</v>
      </c>
      <c r="B5" s="3">
        <v>2</v>
      </c>
      <c r="C5" s="3">
        <v>3.48</v>
      </c>
      <c r="D5" s="3">
        <v>2.3900000000000001E-2</v>
      </c>
      <c r="G5" s="21" t="s">
        <v>39</v>
      </c>
      <c r="H5" s="24">
        <v>16.6128</v>
      </c>
      <c r="I5" s="24">
        <v>8.2775999999999988E-2</v>
      </c>
      <c r="J5" s="24" t="s">
        <v>57</v>
      </c>
      <c r="K5" s="24">
        <v>4.6204000000000002E-2</v>
      </c>
      <c r="L5" s="25">
        <v>16.741779999999999</v>
      </c>
      <c r="O5" s="21" t="s">
        <v>40</v>
      </c>
      <c r="P5" s="25">
        <v>9.5799999999999998E-4</v>
      </c>
    </row>
    <row r="6" spans="1:16" x14ac:dyDescent="0.25">
      <c r="G6" s="21" t="s">
        <v>40</v>
      </c>
      <c r="H6" s="24"/>
      <c r="I6" s="24" t="s">
        <v>57</v>
      </c>
      <c r="J6" s="24" t="s">
        <v>57</v>
      </c>
      <c r="K6" s="24">
        <v>9.5799999999999998E-4</v>
      </c>
      <c r="L6" s="25">
        <v>9.5799999999999998E-4</v>
      </c>
      <c r="O6" s="21" t="s">
        <v>41</v>
      </c>
      <c r="P6" s="25">
        <v>1.065528</v>
      </c>
    </row>
    <row r="7" spans="1:16" x14ac:dyDescent="0.25">
      <c r="A7" s="2" t="s">
        <v>8</v>
      </c>
      <c r="G7" s="21" t="s">
        <v>41</v>
      </c>
      <c r="H7" s="24" t="s">
        <v>57</v>
      </c>
      <c r="I7" s="24">
        <v>1.0573680000000001</v>
      </c>
      <c r="J7" s="24">
        <v>8.1600000000000006E-3</v>
      </c>
      <c r="K7" s="24" t="s">
        <v>57</v>
      </c>
      <c r="L7" s="25">
        <v>1.065528</v>
      </c>
      <c r="O7" s="21" t="s">
        <v>42</v>
      </c>
      <c r="P7" s="25">
        <v>29.749419999999997</v>
      </c>
    </row>
    <row r="8" spans="1:16" x14ac:dyDescent="0.25">
      <c r="A8" s="2" t="s">
        <v>9</v>
      </c>
      <c r="G8" s="21" t="s">
        <v>42</v>
      </c>
      <c r="H8" s="24">
        <v>8.4180499999999991</v>
      </c>
      <c r="I8" s="24">
        <v>9.2728559999999991</v>
      </c>
      <c r="J8" s="24">
        <v>11.494295999999999</v>
      </c>
      <c r="K8" s="24">
        <v>0.564218</v>
      </c>
      <c r="L8" s="25">
        <v>29.749419999999997</v>
      </c>
      <c r="O8" s="21" t="s">
        <v>43</v>
      </c>
      <c r="P8" s="25">
        <v>0.10224</v>
      </c>
    </row>
    <row r="9" spans="1:16" x14ac:dyDescent="0.25">
      <c r="G9" s="21" t="s">
        <v>43</v>
      </c>
      <c r="H9" s="24"/>
      <c r="I9" s="24">
        <v>5.3615999999999997E-2</v>
      </c>
      <c r="J9" s="24">
        <v>4.8624000000000001E-2</v>
      </c>
      <c r="K9" s="24" t="s">
        <v>57</v>
      </c>
      <c r="L9" s="25">
        <v>0.10224</v>
      </c>
      <c r="O9" s="21" t="s">
        <v>44</v>
      </c>
      <c r="P9" s="25">
        <v>1.4835400000000001</v>
      </c>
    </row>
    <row r="10" spans="1:16" x14ac:dyDescent="0.25">
      <c r="G10" s="21" t="s">
        <v>44</v>
      </c>
      <c r="H10" s="24">
        <v>0.19225</v>
      </c>
      <c r="I10" s="24">
        <v>1.1917199999999999</v>
      </c>
      <c r="J10" s="24">
        <v>8.179199999999999E-2</v>
      </c>
      <c r="K10" s="24">
        <v>1.7778000000000002E-2</v>
      </c>
      <c r="L10" s="25">
        <v>1.4835400000000001</v>
      </c>
      <c r="O10" s="21" t="s">
        <v>45</v>
      </c>
      <c r="P10" s="25">
        <v>0.98353400000000002</v>
      </c>
    </row>
    <row r="11" spans="1:16" x14ac:dyDescent="0.25">
      <c r="G11" s="21" t="s">
        <v>45</v>
      </c>
      <c r="H11" s="24">
        <v>0.95674999999999999</v>
      </c>
      <c r="I11" s="24">
        <v>2.6783999999999999E-2</v>
      </c>
      <c r="J11" s="24" t="s">
        <v>57</v>
      </c>
      <c r="K11" s="24" t="s">
        <v>57</v>
      </c>
      <c r="L11" s="25">
        <v>0.98353400000000002</v>
      </c>
      <c r="O11" s="22" t="s">
        <v>46</v>
      </c>
      <c r="P11" s="27">
        <v>3.2599999999999997E-2</v>
      </c>
    </row>
    <row r="12" spans="1:16" ht="15.75" thickBot="1" x14ac:dyDescent="0.3">
      <c r="G12" s="22" t="s">
        <v>46</v>
      </c>
      <c r="H12" s="26">
        <v>3.2599999999999997E-2</v>
      </c>
      <c r="I12" s="26" t="s">
        <v>57</v>
      </c>
      <c r="J12" s="26" t="s">
        <v>57</v>
      </c>
      <c r="K12" s="26" t="s">
        <v>57</v>
      </c>
      <c r="L12" s="27">
        <v>3.2599999999999997E-2</v>
      </c>
      <c r="O12" s="35" t="s">
        <v>47</v>
      </c>
      <c r="P12" s="31">
        <v>99.686365999999992</v>
      </c>
    </row>
    <row r="13" spans="1:16" x14ac:dyDescent="0.25">
      <c r="G13" s="23"/>
      <c r="H13" s="9"/>
      <c r="I13" s="9"/>
      <c r="J13" s="9"/>
      <c r="K13" s="9"/>
      <c r="L13" s="17"/>
    </row>
    <row r="14" spans="1:16" ht="15.75" thickBot="1" x14ac:dyDescent="0.3">
      <c r="G14" s="35" t="s">
        <v>47</v>
      </c>
      <c r="H14" s="30"/>
      <c r="I14" s="30"/>
      <c r="J14" s="30"/>
      <c r="K14" s="30"/>
      <c r="L14" s="31">
        <v>99.686365999999992</v>
      </c>
    </row>
  </sheetData>
  <mergeCells count="2">
    <mergeCell ref="G1:L1"/>
    <mergeCell ref="O1:P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7"/>
  <sheetViews>
    <sheetView tabSelected="1" workbookViewId="0">
      <selection activeCell="H7" sqref="H7"/>
    </sheetView>
  </sheetViews>
  <sheetFormatPr defaultRowHeight="15" x14ac:dyDescent="0.25"/>
  <sheetData>
    <row r="2" spans="8:8" x14ac:dyDescent="0.25">
      <c r="H2" t="s">
        <v>65</v>
      </c>
    </row>
    <row r="3" spans="8:8" x14ac:dyDescent="0.25">
      <c r="H3" t="s">
        <v>66</v>
      </c>
    </row>
    <row r="4" spans="8:8" x14ac:dyDescent="0.25">
      <c r="H4" t="s">
        <v>67</v>
      </c>
    </row>
    <row r="5" spans="8:8" x14ac:dyDescent="0.25">
      <c r="H5" t="s">
        <v>68</v>
      </c>
    </row>
    <row r="7" spans="8:8" x14ac:dyDescent="0.25">
      <c r="H7" t="s">
        <v>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Explanation</vt:lpstr>
      <vt:lpstr>EPMA data</vt:lpstr>
      <vt:lpstr>Calculations</vt:lpstr>
      <vt:lpstr>Final Tables</vt:lpstr>
      <vt:lpstr>TH12S-112 Matrix Xray-image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2012-10-30T18:02:04Z</cp:lastPrinted>
  <dcterms:created xsi:type="dcterms:W3CDTF">2012-10-30T17:11:03Z</dcterms:created>
  <dcterms:modified xsi:type="dcterms:W3CDTF">2012-10-31T15:16:22Z</dcterms:modified>
</cp:coreProperties>
</file>