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0_Dissertation Research\Dissertation\Attachments\"/>
    </mc:Choice>
  </mc:AlternateContent>
  <xr:revisionPtr revIDLastSave="0" documentId="13_ncr:1_{496A56DE-CFB6-44FB-AFB0-C0A31804A78A}" xr6:coauthVersionLast="45" xr6:coauthVersionMax="45" xr10:uidLastSave="{00000000-0000-0000-0000-000000000000}"/>
  <bookViews>
    <workbookView xWindow="-108" yWindow="-108" windowWidth="23256" windowHeight="12576" firstSheet="1" activeTab="1" xr2:uid="{681F7341-2AE2-45A9-9234-62C4CCE998BC}"/>
  </bookViews>
  <sheets>
    <sheet name="Sheet1 (2)" sheetId="14" r:id="rId1"/>
    <sheet name="Sheet2" sheetId="13" r:id="rId2"/>
    <sheet name="XLSTAT_20210406_112938_1_HID" sheetId="16" state="hidden" r:id="rId3"/>
  </sheets>
  <definedNames>
    <definedName name="xdata1" localSheetId="2" hidden="1">XLSTAT_20210406_112938_1_HID!$C$1:$C$70</definedName>
    <definedName name="xdata2" localSheetId="2" hidden="1">XLSTAT_20210406_112938_1_HID!$G$1:$G$70</definedName>
    <definedName name="ydata1" localSheetId="2" hidden="1">XLSTAT_20210406_112938_1_HID!$D$1:$D$70</definedName>
    <definedName name="ydata2" localSheetId="2" hidden="1">XLSTAT_20210406_112938_1_HID!$H$1:$H$70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" i="14" l="1"/>
  <c r="G7" i="14"/>
  <c r="G8" i="14"/>
  <c r="G9" i="14"/>
  <c r="G5" i="14"/>
  <c r="G18" i="14" l="1"/>
  <c r="G19" i="14"/>
  <c r="G20" i="14"/>
  <c r="G21" i="14"/>
  <c r="G17" i="14"/>
  <c r="H1" i="16" l="1"/>
  <c r="H2" i="16"/>
  <c r="H3" i="16"/>
  <c r="H4" i="16"/>
  <c r="H5" i="16"/>
  <c r="H6" i="16"/>
  <c r="H7" i="16"/>
  <c r="H8" i="16"/>
  <c r="H9" i="16"/>
  <c r="H10" i="16"/>
  <c r="H11" i="16"/>
  <c r="H12" i="16"/>
  <c r="H13" i="16"/>
  <c r="H14" i="16"/>
  <c r="H15" i="16"/>
  <c r="H16" i="16"/>
  <c r="H17" i="16"/>
  <c r="H18" i="16"/>
  <c r="H19" i="16"/>
  <c r="H20" i="16"/>
  <c r="H21" i="16"/>
  <c r="H22" i="16"/>
  <c r="H23" i="16"/>
  <c r="H24" i="16"/>
  <c r="H25" i="16"/>
  <c r="H26" i="16"/>
  <c r="H27" i="16"/>
  <c r="H28" i="16"/>
  <c r="H29" i="16"/>
  <c r="H30" i="16"/>
  <c r="H31" i="16"/>
  <c r="H32" i="16"/>
  <c r="H33" i="16"/>
  <c r="H34" i="16"/>
  <c r="H35" i="16"/>
  <c r="H36" i="16"/>
  <c r="H37" i="16"/>
  <c r="H38" i="16"/>
  <c r="H39" i="16"/>
  <c r="H40" i="16"/>
  <c r="H41" i="16"/>
  <c r="H42" i="16"/>
  <c r="H43" i="16"/>
  <c r="H44" i="16"/>
  <c r="H45" i="16"/>
  <c r="H46" i="16"/>
  <c r="H47" i="16"/>
  <c r="H48" i="16"/>
  <c r="H49" i="16"/>
  <c r="H50" i="16"/>
  <c r="H51" i="16"/>
  <c r="H52" i="16"/>
  <c r="H53" i="16"/>
  <c r="H54" i="16"/>
  <c r="H55" i="16"/>
  <c r="H56" i="16"/>
  <c r="H57" i="16"/>
  <c r="H58" i="16"/>
  <c r="H59" i="16"/>
  <c r="H60" i="16"/>
  <c r="H61" i="16"/>
  <c r="H62" i="16"/>
  <c r="H63" i="16"/>
  <c r="H64" i="16"/>
  <c r="H65" i="16"/>
  <c r="H66" i="16"/>
  <c r="H67" i="16"/>
  <c r="H68" i="16"/>
  <c r="H69" i="16"/>
  <c r="H70" i="16"/>
  <c r="G1" i="16"/>
  <c r="G2" i="16"/>
  <c r="G3" i="16"/>
  <c r="G4" i="16"/>
  <c r="G5" i="16"/>
  <c r="G6" i="16"/>
  <c r="G7" i="16"/>
  <c r="G8" i="16"/>
  <c r="G9" i="16"/>
  <c r="G10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44" i="16"/>
  <c r="G45" i="16"/>
  <c r="G46" i="16"/>
  <c r="G47" i="16"/>
  <c r="G48" i="16"/>
  <c r="G49" i="16"/>
  <c r="G50" i="16"/>
  <c r="G51" i="16"/>
  <c r="G52" i="16"/>
  <c r="G53" i="16"/>
  <c r="G54" i="16"/>
  <c r="G55" i="16"/>
  <c r="G56" i="16"/>
  <c r="G57" i="16"/>
  <c r="G58" i="16"/>
  <c r="G59" i="16"/>
  <c r="G60" i="16"/>
  <c r="G61" i="16"/>
  <c r="G62" i="16"/>
  <c r="G63" i="16"/>
  <c r="G64" i="16"/>
  <c r="G65" i="16"/>
  <c r="G66" i="16"/>
  <c r="G67" i="16"/>
  <c r="G68" i="16"/>
  <c r="G69" i="16"/>
  <c r="G70" i="16"/>
  <c r="D1" i="16"/>
  <c r="D2" i="16"/>
  <c r="D3" i="16"/>
  <c r="D4" i="16"/>
  <c r="D5" i="16"/>
  <c r="D6" i="16"/>
  <c r="D7" i="16"/>
  <c r="D8" i="16"/>
  <c r="D9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3" i="16"/>
  <c r="D34" i="16"/>
  <c r="D35" i="16"/>
  <c r="D36" i="16"/>
  <c r="D37" i="16"/>
  <c r="D38" i="16"/>
  <c r="D39" i="16"/>
  <c r="D40" i="16"/>
  <c r="D41" i="16"/>
  <c r="D42" i="16"/>
  <c r="D43" i="16"/>
  <c r="D44" i="16"/>
  <c r="D45" i="16"/>
  <c r="D46" i="16"/>
  <c r="D47" i="16"/>
  <c r="D48" i="16"/>
  <c r="D49" i="16"/>
  <c r="D50" i="16"/>
  <c r="D51" i="16"/>
  <c r="D52" i="16"/>
  <c r="D53" i="16"/>
  <c r="D54" i="16"/>
  <c r="D55" i="16"/>
  <c r="D56" i="16"/>
  <c r="D57" i="16"/>
  <c r="D58" i="16"/>
  <c r="D59" i="16"/>
  <c r="D60" i="16"/>
  <c r="D61" i="16"/>
  <c r="D62" i="16"/>
  <c r="D63" i="16"/>
  <c r="D64" i="16"/>
  <c r="D65" i="16"/>
  <c r="D66" i="16"/>
  <c r="D67" i="16"/>
  <c r="D68" i="16"/>
  <c r="D69" i="16"/>
  <c r="D70" i="16"/>
  <c r="C1" i="16"/>
  <c r="C2" i="16"/>
  <c r="C3" i="16"/>
  <c r="C4" i="16"/>
  <c r="C5" i="16"/>
  <c r="C6" i="16"/>
  <c r="C7" i="16"/>
  <c r="C8" i="16"/>
  <c r="C9" i="16"/>
  <c r="C10" i="16"/>
  <c r="C11" i="16"/>
  <c r="C12" i="16"/>
  <c r="C13" i="16"/>
  <c r="C14" i="16"/>
  <c r="C15" i="16"/>
  <c r="C16" i="16"/>
  <c r="C17" i="16"/>
  <c r="C18" i="16"/>
  <c r="C19" i="16"/>
  <c r="C20" i="16"/>
  <c r="C21" i="16"/>
  <c r="C22" i="16"/>
  <c r="C23" i="16"/>
  <c r="C24" i="16"/>
  <c r="C25" i="16"/>
  <c r="C26" i="16"/>
  <c r="C27" i="16"/>
  <c r="C28" i="16"/>
  <c r="C29" i="16"/>
  <c r="C30" i="16"/>
  <c r="C31" i="16"/>
  <c r="C32" i="16"/>
  <c r="C33" i="16"/>
  <c r="C34" i="16"/>
  <c r="C35" i="16"/>
  <c r="C36" i="16"/>
  <c r="C37" i="16"/>
  <c r="C38" i="16"/>
  <c r="C39" i="16"/>
  <c r="C40" i="16"/>
  <c r="C41" i="16"/>
  <c r="C42" i="16"/>
  <c r="C43" i="16"/>
  <c r="C44" i="16"/>
  <c r="C45" i="16"/>
  <c r="C46" i="16"/>
  <c r="C47" i="16"/>
  <c r="C48" i="16"/>
  <c r="C49" i="16"/>
  <c r="C50" i="16"/>
  <c r="C51" i="16"/>
  <c r="C52" i="16"/>
  <c r="C53" i="16"/>
  <c r="C54" i="16"/>
  <c r="C55" i="16"/>
  <c r="C56" i="16"/>
  <c r="C57" i="16"/>
  <c r="C58" i="16"/>
  <c r="C59" i="16"/>
  <c r="C60" i="16"/>
  <c r="C61" i="16"/>
  <c r="C62" i="16"/>
  <c r="C63" i="16"/>
  <c r="C64" i="16"/>
  <c r="C65" i="16"/>
  <c r="C66" i="16"/>
  <c r="C67" i="16"/>
  <c r="C68" i="16"/>
  <c r="C69" i="16"/>
  <c r="C70" i="16"/>
  <c r="G12" i="14"/>
  <c r="G13" i="14"/>
  <c r="G14" i="14"/>
  <c r="G15" i="14"/>
  <c r="G11" i="14"/>
</calcChain>
</file>

<file path=xl/sharedStrings.xml><?xml version="1.0" encoding="utf-8"?>
<sst xmlns="http://schemas.openxmlformats.org/spreadsheetml/2006/main" count="68" uniqueCount="52">
  <si>
    <t>Variable</t>
  </si>
  <si>
    <t>VIF</t>
  </si>
  <si>
    <t>Value</t>
  </si>
  <si>
    <t>R2</t>
  </si>
  <si>
    <t>Subset ID</t>
  </si>
  <si>
    <t>Intercept</t>
  </si>
  <si>
    <t>Subset 1</t>
  </si>
  <si>
    <t>Subset 2</t>
  </si>
  <si>
    <t>Subset 3</t>
  </si>
  <si>
    <t>Subset 4</t>
  </si>
  <si>
    <t>Subset 5</t>
  </si>
  <si>
    <t>Subset 6</t>
  </si>
  <si>
    <t>Subset 7</t>
  </si>
  <si>
    <t>Subset 8</t>
  </si>
  <si>
    <t>#Coefficients</t>
  </si>
  <si>
    <t>RSS</t>
  </si>
  <si>
    <t>Mallows's Cp</t>
  </si>
  <si>
    <t>Adjusted R2</t>
  </si>
  <si>
    <t>Probability</t>
  </si>
  <si>
    <t>N/A</t>
  </si>
  <si>
    <t>Source</t>
  </si>
  <si>
    <t>t-value</t>
  </si>
  <si>
    <t>P-value</t>
  </si>
  <si>
    <t>Stand. Bi.</t>
  </si>
  <si>
    <t>DamsT</t>
  </si>
  <si>
    <t>Discharge</t>
  </si>
  <si>
    <t>Precip</t>
  </si>
  <si>
    <t>Temp</t>
  </si>
  <si>
    <t>SpawnPrecip</t>
  </si>
  <si>
    <t>SpawnFlowH</t>
  </si>
  <si>
    <t>Varaibles included in Model</t>
  </si>
  <si>
    <t>Number of Model Parameters</t>
  </si>
  <si>
    <t>DailyTempChange</t>
  </si>
  <si>
    <t>MeanWaterTemp</t>
  </si>
  <si>
    <t>Discharge, Precip</t>
  </si>
  <si>
    <r>
      <t>AIC</t>
    </r>
    <r>
      <rPr>
        <vertAlign val="subscript"/>
        <sz val="11"/>
        <color theme="1"/>
        <rFont val="Times New Roman"/>
        <family val="1"/>
      </rPr>
      <t>C</t>
    </r>
  </si>
  <si>
    <r>
      <t>ΔAIC</t>
    </r>
    <r>
      <rPr>
        <vertAlign val="subscript"/>
        <sz val="11"/>
        <color theme="1"/>
        <rFont val="Times New Roman"/>
        <family val="1"/>
      </rPr>
      <t>C</t>
    </r>
  </si>
  <si>
    <r>
      <t>Mallows’ C(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)</t>
    </r>
  </si>
  <si>
    <r>
      <t>Adj. R</t>
    </r>
    <r>
      <rPr>
        <vertAlign val="superscript"/>
        <sz val="11"/>
        <color theme="1"/>
        <rFont val="Times New Roman"/>
        <family val="1"/>
      </rPr>
      <t>2</t>
    </r>
  </si>
  <si>
    <t>Root MSE=7.21</t>
  </si>
  <si>
    <t>3-day</t>
  </si>
  <si>
    <t>7-day</t>
  </si>
  <si>
    <t>DailyTempChange, Discharge, Precip</t>
  </si>
  <si>
    <t>DailyTempChange, Discharge</t>
  </si>
  <si>
    <t>Discharge, MeanWaterTemperature</t>
  </si>
  <si>
    <t>Root MSE=1.09</t>
  </si>
  <si>
    <t>1-day</t>
  </si>
  <si>
    <t>Distance of Stream Occupied: Level</t>
  </si>
  <si>
    <t>Root MSE=2.36</t>
  </si>
  <si>
    <r>
      <t>Table 3</t>
    </r>
    <r>
      <rPr>
        <sz val="12"/>
        <color theme="1"/>
        <rFont val="Times New Roman"/>
        <family val="1"/>
      </rPr>
      <t xml:space="preserve"> Results of best subsets multiple linear regression modeling as a variable selection procedure for movement by the SIckle Darter in the upper Emory River sub- basin at three temporal scales (whole basin and sub-basin). The top 5 models are shown that achieved the lowest AIC</t>
    </r>
    <r>
      <rPr>
        <vertAlign val="subscript"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>, lowest Mallow’s C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statistic, and highest adjusted R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. Variables retained for interpretation had variance inflation factors (VIF) &lt; 4.0. Assumptions of regression analysis were met by the top model.</t>
    </r>
  </si>
  <si>
    <t>&lt;0.01</t>
  </si>
  <si>
    <r>
      <rPr>
        <b/>
        <sz val="12"/>
        <color theme="1"/>
        <rFont val="Arial"/>
        <family val="2"/>
      </rPr>
      <t xml:space="preserve">Attachment 3.2 </t>
    </r>
    <r>
      <rPr>
        <sz val="12"/>
        <color theme="1"/>
        <rFont val="Arial"/>
        <family val="2"/>
      </rPr>
      <t xml:space="preserve">Analysis of variance results for best subsets MLR for distance of stream occupied by the Sickle Darter across 2 spatial scles (whole basin and sub-basin).  Results shown are for the best model from Table 4. Root MSE = root mean square error, Stand. </t>
    </r>
    <r>
      <rPr>
        <i/>
        <sz val="12"/>
        <color theme="1"/>
        <rFont val="Arial"/>
        <family val="2"/>
      </rPr>
      <t>B</t>
    </r>
    <r>
      <rPr>
        <i/>
        <vertAlign val="subscript"/>
        <sz val="12"/>
        <color theme="1"/>
        <rFont val="Arial"/>
        <family val="2"/>
      </rPr>
      <t>i</t>
    </r>
    <r>
      <rPr>
        <sz val="12"/>
        <color theme="1"/>
        <rFont val="Arial"/>
        <family val="2"/>
      </rPr>
      <t xml:space="preserve"> = standardized beta coefficient, VIF = variance inflation factor. The +/- sign for t-value indicates the direction of the association between the environemtnal covariate and distance of stream occupied.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</si>
</sst>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0.0001]&quot;&lt;0.0001&quot;;0.000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i/>
      <vertAlign val="sub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2" xfId="0" applyBorder="1"/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6" fillId="0" borderId="0" xfId="0" applyFont="1"/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10" fillId="0" borderId="3" xfId="0" applyFont="1" applyBorder="1"/>
    <xf numFmtId="0" fontId="10" fillId="0" borderId="3" xfId="0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2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0" fontId="10" fillId="0" borderId="2" xfId="0" applyFont="1" applyBorder="1"/>
    <xf numFmtId="0" fontId="10" fillId="0" borderId="2" xfId="0" applyFont="1" applyBorder="1" applyAlignment="1">
      <alignment horizontal="center"/>
    </xf>
    <xf numFmtId="2" fontId="10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6" fillId="0" borderId="2" xfId="0" applyFont="1" applyBorder="1" applyAlignment="1">
      <alignment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728B5-908F-4151-A2FF-47770351BD59}">
  <sheetPr codeName="Sheet5"/>
  <dimension ref="E2:V21"/>
  <sheetViews>
    <sheetView zoomScale="70" zoomScaleNormal="70" zoomScaleSheetLayoutView="90" workbookViewId="0">
      <selection activeCell="F32" sqref="F32"/>
    </sheetView>
  </sheetViews>
  <sheetFormatPr defaultRowHeight="14.4" x14ac:dyDescent="0.3"/>
  <cols>
    <col min="5" max="5" width="32.6640625" style="11" customWidth="1"/>
    <col min="6" max="6" width="13.33203125" style="11" customWidth="1"/>
    <col min="7" max="7" width="10" style="11" customWidth="1"/>
    <col min="8" max="8" width="13.5546875" style="11" customWidth="1"/>
    <col min="9" max="9" width="11.5546875" style="11" bestFit="1" customWidth="1"/>
    <col min="10" max="10" width="16.44140625" style="11" customWidth="1"/>
  </cols>
  <sheetData>
    <row r="2" spans="5:22" ht="87.6" customHeight="1" x14ac:dyDescent="0.3">
      <c r="E2" s="29" t="s">
        <v>49</v>
      </c>
      <c r="F2" s="30"/>
      <c r="G2" s="30"/>
      <c r="H2" s="30"/>
      <c r="I2" s="30"/>
      <c r="J2" s="30"/>
    </row>
    <row r="3" spans="5:22" ht="28.8" x14ac:dyDescent="0.35">
      <c r="E3" s="12" t="s">
        <v>30</v>
      </c>
      <c r="F3" s="13" t="s">
        <v>35</v>
      </c>
      <c r="G3" s="13" t="s">
        <v>36</v>
      </c>
      <c r="H3" s="13" t="s">
        <v>37</v>
      </c>
      <c r="I3" s="13" t="s">
        <v>38</v>
      </c>
      <c r="J3" s="14" t="s">
        <v>31</v>
      </c>
    </row>
    <row r="4" spans="5:22" x14ac:dyDescent="0.3">
      <c r="E4" s="11" t="s">
        <v>46</v>
      </c>
    </row>
    <row r="5" spans="5:22" x14ac:dyDescent="0.3">
      <c r="E5" s="15" t="s">
        <v>25</v>
      </c>
      <c r="F5" s="17">
        <v>6.1420880897275518</v>
      </c>
      <c r="G5" s="17">
        <f>F5-$F$5</f>
        <v>0</v>
      </c>
      <c r="H5" s="17">
        <v>1.9236880757808983</v>
      </c>
      <c r="I5" s="17">
        <v>0.38983189525567763</v>
      </c>
      <c r="J5" s="16">
        <v>1</v>
      </c>
      <c r="N5" t="s">
        <v>4</v>
      </c>
      <c r="O5" t="s">
        <v>14</v>
      </c>
      <c r="P5" t="s">
        <v>15</v>
      </c>
      <c r="Q5" t="s">
        <v>16</v>
      </c>
      <c r="R5" t="s">
        <v>3</v>
      </c>
      <c r="S5" t="s">
        <v>17</v>
      </c>
      <c r="T5" t="s">
        <v>18</v>
      </c>
      <c r="U5">
        <v>-2</v>
      </c>
      <c r="V5">
        <v>2</v>
      </c>
    </row>
    <row r="6" spans="5:22" x14ac:dyDescent="0.3">
      <c r="E6" s="15" t="s">
        <v>34</v>
      </c>
      <c r="F6" s="17">
        <v>7.7982541843747848</v>
      </c>
      <c r="G6" s="17">
        <f>F6-$F$5</f>
        <v>1.656166094647233</v>
      </c>
      <c r="H6" s="17">
        <v>2.1250569119704714</v>
      </c>
      <c r="I6" s="17">
        <v>0.57509947759906566</v>
      </c>
      <c r="J6" s="16">
        <v>2</v>
      </c>
      <c r="N6" t="s">
        <v>6</v>
      </c>
      <c r="O6">
        <v>1</v>
      </c>
      <c r="P6">
        <v>54.059838888888848</v>
      </c>
      <c r="Q6">
        <v>3.7082886334464948</v>
      </c>
      <c r="R6">
        <v>5.5511151231257827E-16</v>
      </c>
      <c r="S6">
        <v>5.5511151231257827E-16</v>
      </c>
      <c r="T6">
        <v>0.27049031771967363</v>
      </c>
      <c r="U6">
        <v>4.6150379506970376</v>
      </c>
      <c r="V6">
        <v>4.7968561325152193</v>
      </c>
    </row>
    <row r="7" spans="5:22" x14ac:dyDescent="0.3">
      <c r="E7" s="15" t="s">
        <v>32</v>
      </c>
      <c r="F7" s="17">
        <v>7.8321002127649813</v>
      </c>
      <c r="G7" s="17">
        <f>F7-$F$5</f>
        <v>1.6900121230374294</v>
      </c>
      <c r="H7" s="17">
        <v>5.0382201725635554</v>
      </c>
      <c r="I7" s="17">
        <v>6.9020245089794541E-2</v>
      </c>
      <c r="J7" s="16">
        <v>1</v>
      </c>
      <c r="N7" t="s">
        <v>9</v>
      </c>
      <c r="O7">
        <v>2</v>
      </c>
      <c r="P7">
        <v>32.985589437616738</v>
      </c>
      <c r="S7">
        <v>0.28813721113162394</v>
      </c>
      <c r="T7">
        <v>0.45596931693746512</v>
      </c>
      <c r="U7">
        <v>5.5706595182989807</v>
      </c>
    </row>
    <row r="8" spans="5:22" x14ac:dyDescent="0.3">
      <c r="E8" s="15" t="s">
        <v>26</v>
      </c>
      <c r="F8" s="17">
        <v>7.897842247469562</v>
      </c>
      <c r="G8" s="17">
        <f>F8-$F$5</f>
        <v>1.7557541577420102</v>
      </c>
      <c r="H8" s="17">
        <v>5.1879953628477669</v>
      </c>
      <c r="I8" s="17">
        <v>5.3592686645743681E-2</v>
      </c>
      <c r="J8" s="16">
        <v>1</v>
      </c>
      <c r="N8" t="s">
        <v>12</v>
      </c>
      <c r="O8">
        <v>3</v>
      </c>
      <c r="P8">
        <v>22.97005378479923</v>
      </c>
      <c r="S8">
        <v>0.40513926863869187</v>
      </c>
      <c r="T8">
        <v>0.74146516901632142</v>
      </c>
      <c r="U8">
        <v>6.5982541843747846</v>
      </c>
    </row>
    <row r="9" spans="5:22" x14ac:dyDescent="0.3">
      <c r="E9" s="15" t="s">
        <v>43</v>
      </c>
      <c r="F9" s="17">
        <v>8.734659039489193</v>
      </c>
      <c r="G9" s="17">
        <f>F9-$F$5</f>
        <v>2.5925709497616412</v>
      </c>
      <c r="H9" s="17">
        <v>2.6533363276207709</v>
      </c>
      <c r="I9" s="17">
        <v>0.52068417995017846</v>
      </c>
      <c r="J9" s="16">
        <v>2</v>
      </c>
      <c r="N9" t="s">
        <v>8</v>
      </c>
      <c r="O9">
        <v>2</v>
      </c>
      <c r="P9">
        <v>50.328615559262957</v>
      </c>
      <c r="S9">
        <v>-8.6143047395239813E-2</v>
      </c>
      <c r="T9">
        <v>0.19586378797319823</v>
      </c>
      <c r="U9">
        <v>7.2606716413364101</v>
      </c>
    </row>
    <row r="10" spans="5:22" x14ac:dyDescent="0.3">
      <c r="E10" s="18" t="s">
        <v>40</v>
      </c>
      <c r="F10" s="16"/>
      <c r="G10" s="16"/>
      <c r="H10" s="16"/>
      <c r="I10" s="16"/>
      <c r="J10" s="16"/>
      <c r="N10" t="s">
        <v>7</v>
      </c>
      <c r="O10">
        <v>2</v>
      </c>
      <c r="P10">
        <v>51.162626883197269</v>
      </c>
      <c r="S10">
        <v>-0.10414186557996574</v>
      </c>
      <c r="T10">
        <v>0.18953021182328761</v>
      </c>
      <c r="U10">
        <v>7.3264136760409908</v>
      </c>
    </row>
    <row r="11" spans="5:22" x14ac:dyDescent="0.3">
      <c r="E11" s="15" t="s">
        <v>25</v>
      </c>
      <c r="F11" s="17">
        <v>4.7572208863878949</v>
      </c>
      <c r="G11" s="17">
        <f>F11-$F$11</f>
        <v>0</v>
      </c>
      <c r="H11" s="17">
        <v>-4.2313974445491453E-3</v>
      </c>
      <c r="I11" s="17">
        <v>0.37849725750540897</v>
      </c>
      <c r="J11" s="16">
        <v>1</v>
      </c>
      <c r="N11" t="s">
        <v>11</v>
      </c>
      <c r="O11">
        <v>3</v>
      </c>
      <c r="P11">
        <v>25.911736008789006</v>
      </c>
      <c r="S11">
        <v>0.32895785193024984</v>
      </c>
      <c r="T11">
        <v>0.46425118801946363</v>
      </c>
      <c r="U11">
        <v>7.5346590394891937</v>
      </c>
    </row>
    <row r="12" spans="5:22" ht="15" thickBot="1" x14ac:dyDescent="0.35">
      <c r="E12" s="15" t="s">
        <v>32</v>
      </c>
      <c r="F12" s="17">
        <v>5.9524592004344381</v>
      </c>
      <c r="G12" s="17">
        <f>F12-$F$11</f>
        <v>1.1952383140465432</v>
      </c>
      <c r="H12" s="17">
        <v>2.590315291254381</v>
      </c>
      <c r="I12" s="17">
        <v>-2.5059114984573805E-2</v>
      </c>
      <c r="J12" s="16">
        <v>1</v>
      </c>
      <c r="N12" t="s">
        <v>10</v>
      </c>
      <c r="O12">
        <v>3</v>
      </c>
      <c r="P12">
        <v>40.707388373835848</v>
      </c>
      <c r="Q12">
        <v>5.3104005481642211</v>
      </c>
      <c r="R12">
        <v>0.2469939013783744</v>
      </c>
      <c r="S12">
        <v>-5.4208538070275925E-2</v>
      </c>
      <c r="T12">
        <v>0.14296831547002614</v>
      </c>
      <c r="U12">
        <v>9.8902644868243943</v>
      </c>
      <c r="V12">
        <v>11.090264486824394</v>
      </c>
    </row>
    <row r="13" spans="5:22" x14ac:dyDescent="0.3">
      <c r="E13" s="15" t="s">
        <v>33</v>
      </c>
      <c r="F13" s="17">
        <v>6.1054576245430576</v>
      </c>
      <c r="G13" s="17">
        <f>F13-$F$11</f>
        <v>1.3482367381551628</v>
      </c>
      <c r="H13" s="17">
        <v>2.986309049689293</v>
      </c>
      <c r="I13" s="17">
        <v>-8.6652072775132538E-2</v>
      </c>
      <c r="J13" s="16">
        <v>1</v>
      </c>
      <c r="N13" s="5" t="s">
        <v>13</v>
      </c>
      <c r="O13" s="6">
        <v>4</v>
      </c>
      <c r="P13">
        <v>22.27368424240905</v>
      </c>
      <c r="Q13">
        <v>4.0000000000000124</v>
      </c>
      <c r="R13">
        <v>0.58798093556680864</v>
      </c>
      <c r="S13">
        <v>0.27896663724191506</v>
      </c>
      <c r="T13" t="s">
        <v>19</v>
      </c>
      <c r="U13" t="e">
        <v>#VALUE!</v>
      </c>
      <c r="V13" t="e">
        <v>#VALUE!</v>
      </c>
    </row>
    <row r="14" spans="5:22" x14ac:dyDescent="0.3">
      <c r="E14" s="15" t="s">
        <v>26</v>
      </c>
      <c r="F14" s="17">
        <v>6.1599702925975945</v>
      </c>
      <c r="G14" s="17">
        <f>F14-$F$11</f>
        <v>1.4027494062096997</v>
      </c>
      <c r="H14" s="17">
        <v>3.1319085744120194</v>
      </c>
      <c r="I14" s="17">
        <v>-0.10929865542839479</v>
      </c>
      <c r="J14" s="16">
        <v>1</v>
      </c>
    </row>
    <row r="15" spans="5:22" x14ac:dyDescent="0.3">
      <c r="E15" s="15" t="s">
        <v>34</v>
      </c>
      <c r="F15" s="17">
        <v>6.9968611176850439</v>
      </c>
      <c r="G15" s="17">
        <f>F15-$F$11</f>
        <v>2.2396402312971491</v>
      </c>
      <c r="H15" s="17">
        <v>1.349051279818994</v>
      </c>
      <c r="I15" s="17">
        <v>0.37490537750418529</v>
      </c>
      <c r="J15" s="16">
        <v>2</v>
      </c>
    </row>
    <row r="16" spans="5:22" x14ac:dyDescent="0.3">
      <c r="E16" s="11" t="s">
        <v>41</v>
      </c>
      <c r="F16" s="16"/>
      <c r="G16" s="16"/>
      <c r="H16" s="16"/>
      <c r="I16" s="16"/>
      <c r="J16" s="16"/>
    </row>
    <row r="17" spans="5:10" x14ac:dyDescent="0.3">
      <c r="E17" s="15" t="s">
        <v>25</v>
      </c>
      <c r="F17" s="17">
        <v>8.386871916266168</v>
      </c>
      <c r="G17" s="17">
        <f>F17-$F$17</f>
        <v>0</v>
      </c>
      <c r="H17" s="17">
        <v>11.883422293197942</v>
      </c>
      <c r="I17" s="17">
        <v>0.68904694206138783</v>
      </c>
      <c r="J17" s="16">
        <v>1</v>
      </c>
    </row>
    <row r="18" spans="5:10" x14ac:dyDescent="0.3">
      <c r="E18" s="15" t="s">
        <v>34</v>
      </c>
      <c r="F18" s="17">
        <v>8.4394370207853573</v>
      </c>
      <c r="G18" s="17">
        <f>F18-$F$17</f>
        <v>5.2565104519189276E-2</v>
      </c>
      <c r="H18" s="17">
        <v>3.4169652412010478</v>
      </c>
      <c r="I18" s="17">
        <v>0.89395094612450177</v>
      </c>
      <c r="J18" s="16">
        <v>2</v>
      </c>
    </row>
    <row r="19" spans="5:10" x14ac:dyDescent="0.3">
      <c r="E19" s="15" t="s">
        <v>42</v>
      </c>
      <c r="F19" s="17">
        <v>9.4125900272288021</v>
      </c>
      <c r="G19" s="17">
        <f>F19-$F$17</f>
        <v>1.0257181109626341</v>
      </c>
      <c r="H19" s="17">
        <v>3.0298486277363796</v>
      </c>
      <c r="I19" s="17">
        <v>0.94068402397830808</v>
      </c>
      <c r="J19" s="16">
        <v>3</v>
      </c>
    </row>
    <row r="20" spans="5:10" x14ac:dyDescent="0.3">
      <c r="E20" s="15" t="s">
        <v>43</v>
      </c>
      <c r="F20" s="17">
        <v>11.104252353335623</v>
      </c>
      <c r="G20" s="17">
        <f>F20-$F$17</f>
        <v>2.7173804370694548</v>
      </c>
      <c r="H20" s="17">
        <v>11.168235361971668</v>
      </c>
      <c r="I20" s="17">
        <v>0.74220272068104554</v>
      </c>
      <c r="J20" s="16">
        <v>2</v>
      </c>
    </row>
    <row r="21" spans="5:10" x14ac:dyDescent="0.3">
      <c r="E21" s="15" t="s">
        <v>44</v>
      </c>
      <c r="F21" s="17">
        <v>11.241846160579561</v>
      </c>
      <c r="G21" s="17">
        <f>F21-$F$17</f>
        <v>2.854974244313393</v>
      </c>
      <c r="H21" s="17">
        <v>11.786255532894558</v>
      </c>
      <c r="I21" s="17">
        <v>0.73010361140416657</v>
      </c>
      <c r="J21" s="16">
        <v>2</v>
      </c>
    </row>
  </sheetData>
  <mergeCells count="1">
    <mergeCell ref="E2:J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5F610-C23A-4241-9475-C5E03A13A210}">
  <sheetPr codeName="Sheet6"/>
  <dimension ref="A1:F49"/>
  <sheetViews>
    <sheetView tabSelected="1" workbookViewId="0">
      <selection activeCell="H9" sqref="H9"/>
    </sheetView>
  </sheetViews>
  <sheetFormatPr defaultRowHeight="15.6" x14ac:dyDescent="0.3"/>
  <cols>
    <col min="1" max="1" width="18.21875" customWidth="1"/>
    <col min="2" max="6" width="18.21875" style="2" customWidth="1"/>
  </cols>
  <sheetData>
    <row r="1" spans="1:6" ht="81.599999999999994" customHeight="1" x14ac:dyDescent="0.3">
      <c r="A1" s="31" t="s">
        <v>51</v>
      </c>
      <c r="B1" s="32"/>
      <c r="C1" s="32"/>
      <c r="D1" s="32"/>
      <c r="E1" s="32"/>
      <c r="F1" s="32"/>
    </row>
    <row r="2" spans="1:6" x14ac:dyDescent="0.3">
      <c r="A2" s="19" t="s">
        <v>47</v>
      </c>
      <c r="B2" s="20" t="s">
        <v>0</v>
      </c>
      <c r="C2" s="20" t="s">
        <v>21</v>
      </c>
      <c r="D2" s="20" t="s">
        <v>22</v>
      </c>
      <c r="E2" s="20" t="s">
        <v>23</v>
      </c>
      <c r="F2" s="20" t="s">
        <v>1</v>
      </c>
    </row>
    <row r="3" spans="1:6" x14ac:dyDescent="0.3">
      <c r="A3" s="21" t="s">
        <v>46</v>
      </c>
      <c r="B3" s="22"/>
      <c r="C3" s="22"/>
      <c r="D3" s="22"/>
      <c r="E3" s="22"/>
      <c r="F3" s="22"/>
    </row>
    <row r="4" spans="1:6" x14ac:dyDescent="0.3">
      <c r="A4" s="23" t="s">
        <v>48</v>
      </c>
      <c r="B4" s="22"/>
      <c r="C4" s="22"/>
      <c r="D4" s="22"/>
      <c r="E4" s="22"/>
      <c r="F4" s="22"/>
    </row>
    <row r="5" spans="1:6" x14ac:dyDescent="0.3">
      <c r="A5" s="21"/>
      <c r="B5" s="22" t="s">
        <v>5</v>
      </c>
      <c r="C5" s="22">
        <v>2.7237595048143954</v>
      </c>
      <c r="D5" s="22">
        <v>5.2781625739291668E-2</v>
      </c>
      <c r="E5" s="24">
        <v>0</v>
      </c>
      <c r="F5" s="24">
        <v>0</v>
      </c>
    </row>
    <row r="6" spans="1:6" x14ac:dyDescent="0.3">
      <c r="A6" s="21"/>
      <c r="B6" s="22" t="s">
        <v>25</v>
      </c>
      <c r="C6" s="22">
        <v>-1.819450617127109</v>
      </c>
      <c r="D6" s="22">
        <v>0.14296831547002653</v>
      </c>
      <c r="E6" s="22">
        <v>-1.08</v>
      </c>
      <c r="F6" s="22">
        <v>3.44</v>
      </c>
    </row>
    <row r="7" spans="1:6" x14ac:dyDescent="0.3">
      <c r="A7" s="21" t="s">
        <v>40</v>
      </c>
      <c r="B7" s="22"/>
      <c r="C7" s="22"/>
      <c r="D7" s="22"/>
      <c r="E7" s="22"/>
      <c r="F7" s="22"/>
    </row>
    <row r="8" spans="1:6" x14ac:dyDescent="0.3">
      <c r="A8" s="23" t="s">
        <v>39</v>
      </c>
      <c r="B8" s="22"/>
      <c r="C8" s="22"/>
      <c r="D8" s="22"/>
      <c r="E8" s="22"/>
      <c r="F8" s="22"/>
    </row>
    <row r="9" spans="1:6" x14ac:dyDescent="0.3">
      <c r="A9" s="23"/>
      <c r="B9" s="22" t="s">
        <v>5</v>
      </c>
      <c r="C9" s="24">
        <v>0.66</v>
      </c>
      <c r="D9" s="22">
        <v>0.56000000000000005</v>
      </c>
      <c r="E9" s="24">
        <v>0</v>
      </c>
      <c r="F9" s="24">
        <v>0</v>
      </c>
    </row>
    <row r="10" spans="1:6" x14ac:dyDescent="0.3">
      <c r="A10" s="21"/>
      <c r="B10" s="22" t="s">
        <v>25</v>
      </c>
      <c r="C10" s="22">
        <v>-1.88</v>
      </c>
      <c r="D10" s="22">
        <v>0.16</v>
      </c>
      <c r="E10" s="22">
        <v>-1.1100000000000001</v>
      </c>
      <c r="F10" s="22">
        <v>2.65</v>
      </c>
    </row>
    <row r="11" spans="1:6" x14ac:dyDescent="0.3">
      <c r="A11" s="21" t="s">
        <v>41</v>
      </c>
      <c r="B11" s="22"/>
      <c r="C11" s="24"/>
      <c r="D11" s="25"/>
      <c r="E11" s="22"/>
      <c r="F11" s="24"/>
    </row>
    <row r="12" spans="1:6" x14ac:dyDescent="0.3">
      <c r="A12" s="23" t="s">
        <v>45</v>
      </c>
      <c r="B12" s="22"/>
      <c r="C12" s="24"/>
      <c r="D12" s="25"/>
      <c r="E12" s="22"/>
      <c r="F12" s="24"/>
    </row>
    <row r="13" spans="1:6" x14ac:dyDescent="0.3">
      <c r="A13" s="21"/>
      <c r="B13" s="22" t="s">
        <v>5</v>
      </c>
      <c r="C13" s="24">
        <v>2.0099999999999998</v>
      </c>
      <c r="D13" s="25">
        <v>0.14000000000000001</v>
      </c>
      <c r="E13" s="24">
        <v>0</v>
      </c>
      <c r="F13" s="24">
        <v>0</v>
      </c>
    </row>
    <row r="14" spans="1:6" x14ac:dyDescent="0.3">
      <c r="A14" s="26"/>
      <c r="B14" s="27" t="s">
        <v>25</v>
      </c>
      <c r="C14" s="28">
        <v>-6.51</v>
      </c>
      <c r="D14" s="27" t="s">
        <v>50</v>
      </c>
      <c r="E14" s="27">
        <v>-1.44</v>
      </c>
      <c r="F14" s="28">
        <v>2.5099999999999998</v>
      </c>
    </row>
    <row r="16" spans="1:6" x14ac:dyDescent="0.3">
      <c r="A16" s="1"/>
    </row>
    <row r="17" spans="1:6" x14ac:dyDescent="0.3">
      <c r="A17" s="3"/>
    </row>
    <row r="18" spans="1:6" x14ac:dyDescent="0.3">
      <c r="E18" s="4"/>
      <c r="F18" s="4"/>
    </row>
    <row r="21" spans="1:6" x14ac:dyDescent="0.3">
      <c r="A21" s="1"/>
    </row>
    <row r="22" spans="1:6" x14ac:dyDescent="0.3">
      <c r="A22" s="3"/>
    </row>
    <row r="23" spans="1:6" x14ac:dyDescent="0.3">
      <c r="E23" s="4"/>
      <c r="F23" s="4"/>
    </row>
    <row r="28" spans="1:6" x14ac:dyDescent="0.3">
      <c r="A28" s="1"/>
    </row>
    <row r="29" spans="1:6" x14ac:dyDescent="0.3">
      <c r="A29" s="3"/>
    </row>
    <row r="30" spans="1:6" x14ac:dyDescent="0.3">
      <c r="C30" s="4"/>
      <c r="D30" s="4"/>
      <c r="E30" s="4"/>
      <c r="F30" s="4"/>
    </row>
    <row r="31" spans="1:6" x14ac:dyDescent="0.3">
      <c r="C31" s="4"/>
      <c r="D31" s="4"/>
      <c r="E31" s="4"/>
    </row>
    <row r="32" spans="1:6" x14ac:dyDescent="0.3">
      <c r="C32" s="4"/>
      <c r="D32" s="4"/>
      <c r="E32" s="4"/>
    </row>
    <row r="33" spans="1:6" x14ac:dyDescent="0.3">
      <c r="C33" s="4"/>
      <c r="D33" s="4"/>
      <c r="E33" s="4"/>
    </row>
    <row r="34" spans="1:6" x14ac:dyDescent="0.3">
      <c r="C34" s="4"/>
      <c r="D34" s="4"/>
      <c r="E34" s="4"/>
    </row>
    <row r="35" spans="1:6" x14ac:dyDescent="0.3">
      <c r="A35" s="1"/>
      <c r="D35" s="4"/>
      <c r="E35" s="4"/>
    </row>
    <row r="36" spans="1:6" x14ac:dyDescent="0.3">
      <c r="A36" s="3"/>
      <c r="D36" s="4"/>
      <c r="E36" s="4"/>
    </row>
    <row r="37" spans="1:6" x14ac:dyDescent="0.3">
      <c r="A37" s="7"/>
      <c r="D37" s="4"/>
      <c r="E37" s="4"/>
      <c r="F37" s="4"/>
    </row>
    <row r="38" spans="1:6" x14ac:dyDescent="0.3">
      <c r="D38" s="4"/>
      <c r="E38" s="4"/>
    </row>
    <row r="39" spans="1:6" x14ac:dyDescent="0.3">
      <c r="D39" s="4"/>
      <c r="E39" s="4"/>
    </row>
    <row r="40" spans="1:6" x14ac:dyDescent="0.3">
      <c r="D40" s="4"/>
      <c r="E40" s="4"/>
    </row>
    <row r="41" spans="1:6" x14ac:dyDescent="0.3">
      <c r="A41" s="8"/>
      <c r="B41" s="9"/>
      <c r="C41" s="9"/>
      <c r="D41" s="10"/>
      <c r="E41" s="10"/>
      <c r="F41" s="9"/>
    </row>
    <row r="44" spans="1:6" x14ac:dyDescent="0.3">
      <c r="C44" s="2" t="s">
        <v>20</v>
      </c>
      <c r="D44" s="2" t="s">
        <v>2</v>
      </c>
    </row>
    <row r="45" spans="1:6" x14ac:dyDescent="0.3">
      <c r="C45" s="2" t="s">
        <v>29</v>
      </c>
    </row>
    <row r="46" spans="1:6" x14ac:dyDescent="0.3">
      <c r="C46" s="2" t="s">
        <v>26</v>
      </c>
      <c r="D46" s="2">
        <v>-6.5399379263135465E-2</v>
      </c>
    </row>
    <row r="47" spans="1:6" x14ac:dyDescent="0.3">
      <c r="C47" s="2" t="s">
        <v>28</v>
      </c>
    </row>
    <row r="48" spans="1:6" x14ac:dyDescent="0.3">
      <c r="C48" s="2" t="s">
        <v>27</v>
      </c>
    </row>
    <row r="49" spans="3:3" x14ac:dyDescent="0.3">
      <c r="C49" s="2" t="s">
        <v>24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950EC-D8E6-4070-9664-4FDC6994BFB1}">
  <sheetPr codeName="XLSTAT_20210406_112938_1_HID"/>
  <dimension ref="A1:H70"/>
  <sheetViews>
    <sheetView workbookViewId="0"/>
  </sheetViews>
  <sheetFormatPr defaultRowHeight="14.4" x14ac:dyDescent="0.3"/>
  <sheetData>
    <row r="1" spans="1:8" x14ac:dyDescent="0.3">
      <c r="A1">
        <v>1</v>
      </c>
      <c r="C1">
        <f t="shared" ref="C1:C32" si="0">3.68460882932457+(A1-1)*0.113522443577593</f>
        <v>3.6846088293245698</v>
      </c>
      <c r="D1">
        <f t="shared" ref="D1:D32" si="1">0+1*C1-8.54371606462853*(1.125+(C1-7.39416666666667)^2/32.4380346231782)^0.5</f>
        <v>-6.9495505637505799</v>
      </c>
      <c r="E1">
        <v>1</v>
      </c>
      <c r="G1">
        <f t="shared" ref="G1:G32" si="2">3.12963903374142+(E1-1)*0.121565484093291</f>
        <v>3.1296390337414199</v>
      </c>
      <c r="H1">
        <f t="shared" ref="H1:H32" si="3">0+1*G1+8.54371606462853*(1.125+(G1-7.39416666666667)^2/32.4380346231782)^0.5</f>
        <v>14.222147325867656</v>
      </c>
    </row>
    <row r="2" spans="1:8" x14ac:dyDescent="0.3">
      <c r="A2">
        <v>2</v>
      </c>
      <c r="C2">
        <f t="shared" si="0"/>
        <v>3.7981312729021628</v>
      </c>
      <c r="D2">
        <f t="shared" si="1"/>
        <v>-6.7479138701245258</v>
      </c>
      <c r="E2">
        <v>2</v>
      </c>
      <c r="G2">
        <f t="shared" si="2"/>
        <v>3.2512045178347111</v>
      </c>
      <c r="H2">
        <f t="shared" si="3"/>
        <v>14.239553093203869</v>
      </c>
    </row>
    <row r="3" spans="1:8" x14ac:dyDescent="0.3">
      <c r="A3">
        <v>3</v>
      </c>
      <c r="C3">
        <f t="shared" si="0"/>
        <v>3.9116537164797558</v>
      </c>
      <c r="D3">
        <f t="shared" si="1"/>
        <v>-6.5483076088358159</v>
      </c>
      <c r="E3">
        <v>3</v>
      </c>
      <c r="G3">
        <f t="shared" si="2"/>
        <v>3.3727700019280018</v>
      </c>
      <c r="H3">
        <f t="shared" si="3"/>
        <v>14.259017244650254</v>
      </c>
    </row>
    <row r="4" spans="1:8" x14ac:dyDescent="0.3">
      <c r="A4">
        <v>4</v>
      </c>
      <c r="C4">
        <f t="shared" si="0"/>
        <v>4.0251761600573488</v>
      </c>
      <c r="D4">
        <f t="shared" si="1"/>
        <v>-6.3507823162642723</v>
      </c>
      <c r="E4">
        <v>4</v>
      </c>
      <c r="G4">
        <f t="shared" si="2"/>
        <v>3.494335486021293</v>
      </c>
      <c r="H4">
        <f t="shared" si="3"/>
        <v>14.280598233538182</v>
      </c>
    </row>
    <row r="5" spans="1:8" x14ac:dyDescent="0.3">
      <c r="A5">
        <v>5</v>
      </c>
      <c r="C5">
        <f t="shared" si="0"/>
        <v>4.1386986036349418</v>
      </c>
      <c r="D5">
        <f t="shared" si="1"/>
        <v>-6.1553889365269265</v>
      </c>
      <c r="E5">
        <v>5</v>
      </c>
      <c r="G5">
        <f t="shared" si="2"/>
        <v>3.6159009701145841</v>
      </c>
      <c r="H5">
        <f t="shared" si="3"/>
        <v>14.304355465512675</v>
      </c>
    </row>
    <row r="6" spans="1:8" x14ac:dyDescent="0.3">
      <c r="A6">
        <v>6</v>
      </c>
      <c r="C6">
        <f t="shared" si="0"/>
        <v>4.2522210472125348</v>
      </c>
      <c r="D6">
        <f t="shared" si="1"/>
        <v>-5.9621787331756142</v>
      </c>
      <c r="E6">
        <v>6</v>
      </c>
      <c r="G6">
        <f t="shared" si="2"/>
        <v>3.7374664542078748</v>
      </c>
      <c r="H6">
        <f t="shared" si="3"/>
        <v>14.330349223069856</v>
      </c>
    </row>
    <row r="7" spans="1:8" x14ac:dyDescent="0.3">
      <c r="A7">
        <v>7</v>
      </c>
      <c r="C7">
        <f t="shared" si="0"/>
        <v>4.3657434907901278</v>
      </c>
      <c r="D7">
        <f t="shared" si="1"/>
        <v>-5.7712031929792724</v>
      </c>
      <c r="E7">
        <v>7</v>
      </c>
      <c r="G7">
        <f t="shared" si="2"/>
        <v>3.859031938301166</v>
      </c>
      <c r="H7">
        <f t="shared" si="3"/>
        <v>14.358640579695512</v>
      </c>
    </row>
    <row r="8" spans="1:8" x14ac:dyDescent="0.3">
      <c r="A8">
        <v>8</v>
      </c>
      <c r="C8">
        <f t="shared" si="0"/>
        <v>4.4792659343677208</v>
      </c>
      <c r="D8">
        <f t="shared" si="1"/>
        <v>-5.582513921725619</v>
      </c>
      <c r="E8">
        <v>8</v>
      </c>
      <c r="G8">
        <f t="shared" si="2"/>
        <v>3.9805974223944567</v>
      </c>
      <c r="H8">
        <f t="shared" si="3"/>
        <v>14.389291303134966</v>
      </c>
    </row>
    <row r="9" spans="1:8" x14ac:dyDescent="0.3">
      <c r="A9">
        <v>9</v>
      </c>
      <c r="C9">
        <f t="shared" si="0"/>
        <v>4.5927883779453138</v>
      </c>
      <c r="D9">
        <f t="shared" si="1"/>
        <v>-5.396162532050206</v>
      </c>
      <c r="E9">
        <v>9</v>
      </c>
      <c r="G9">
        <f t="shared" si="2"/>
        <v>4.1021629064877478</v>
      </c>
      <c r="H9">
        <f t="shared" si="3"/>
        <v>14.422363747383208</v>
      </c>
    </row>
    <row r="10" spans="1:8" x14ac:dyDescent="0.3">
      <c r="A10">
        <v>10</v>
      </c>
      <c r="C10">
        <f t="shared" si="0"/>
        <v>4.7063108215229068</v>
      </c>
      <c r="D10">
        <f t="shared" si="1"/>
        <v>-5.212200523383002</v>
      </c>
      <c r="E10">
        <v>10</v>
      </c>
      <c r="G10">
        <f t="shared" si="2"/>
        <v>4.223728390581039</v>
      </c>
      <c r="H10">
        <f t="shared" si="3"/>
        <v>14.457920733057612</v>
      </c>
    </row>
    <row r="11" spans="1:8" x14ac:dyDescent="0.3">
      <c r="A11">
        <v>11</v>
      </c>
      <c r="C11">
        <f t="shared" si="0"/>
        <v>4.8198332651004998</v>
      </c>
      <c r="D11">
        <f t="shared" si="1"/>
        <v>-5.0306791541935594</v>
      </c>
      <c r="E11">
        <v>11</v>
      </c>
      <c r="G11">
        <f t="shared" si="2"/>
        <v>4.3452938746743301</v>
      </c>
      <c r="H11">
        <f t="shared" si="3"/>
        <v>14.496025415904512</v>
      </c>
    </row>
    <row r="12" spans="1:8" x14ac:dyDescent="0.3">
      <c r="A12">
        <v>12</v>
      </c>
      <c r="C12">
        <f t="shared" si="0"/>
        <v>4.9333557086780928</v>
      </c>
      <c r="D12">
        <f t="shared" si="1"/>
        <v>-4.8516493068146449</v>
      </c>
      <c r="E12">
        <v>12</v>
      </c>
      <c r="G12">
        <f t="shared" si="2"/>
        <v>4.4668593587676213</v>
      </c>
      <c r="H12">
        <f t="shared" si="3"/>
        <v>14.536741143296013</v>
      </c>
    </row>
    <row r="13" spans="1:8" x14ac:dyDescent="0.3">
      <c r="A13">
        <v>13</v>
      </c>
      <c r="C13">
        <f t="shared" si="0"/>
        <v>5.0468781522556858</v>
      </c>
      <c r="D13">
        <f t="shared" si="1"/>
        <v>-4.6751613452305252</v>
      </c>
      <c r="E13">
        <v>13</v>
      </c>
      <c r="G13">
        <f t="shared" si="2"/>
        <v>4.5884248428609116</v>
      </c>
      <c r="H13">
        <f t="shared" si="3"/>
        <v>14.580131298695195</v>
      </c>
    </row>
    <row r="14" spans="1:8" x14ac:dyDescent="0.3">
      <c r="A14">
        <v>14</v>
      </c>
      <c r="C14">
        <f t="shared" si="0"/>
        <v>5.1604005958332788</v>
      </c>
      <c r="D14">
        <f t="shared" si="1"/>
        <v>-4.5012649663282538</v>
      </c>
      <c r="E14">
        <v>14</v>
      </c>
      <c r="G14">
        <f t="shared" si="2"/>
        <v>4.7099903269542027</v>
      </c>
      <c r="H14">
        <f t="shared" si="3"/>
        <v>14.62625913420608</v>
      </c>
    </row>
    <row r="15" spans="1:8" x14ac:dyDescent="0.3">
      <c r="A15">
        <v>15</v>
      </c>
      <c r="C15">
        <f t="shared" si="0"/>
        <v>5.2739230394108718</v>
      </c>
      <c r="D15">
        <f t="shared" si="1"/>
        <v>-4.3300090452275173</v>
      </c>
      <c r="E15">
        <v>15</v>
      </c>
      <c r="G15">
        <f t="shared" si="2"/>
        <v>4.8315558110474939</v>
      </c>
      <c r="H15">
        <f t="shared" si="3"/>
        <v>14.675187591479199</v>
      </c>
    </row>
    <row r="16" spans="1:8" x14ac:dyDescent="0.3">
      <c r="A16">
        <v>16</v>
      </c>
      <c r="C16">
        <f t="shared" si="0"/>
        <v>5.3874454829884648</v>
      </c>
      <c r="D16">
        <f t="shared" si="1"/>
        <v>-4.1614414754244127</v>
      </c>
      <c r="E16">
        <v>16</v>
      </c>
      <c r="G16">
        <f t="shared" si="2"/>
        <v>4.953121295140785</v>
      </c>
      <c r="H16">
        <f t="shared" si="3"/>
        <v>14.726979111413019</v>
      </c>
    </row>
    <row r="17" spans="1:8" x14ac:dyDescent="0.3">
      <c r="A17">
        <v>17</v>
      </c>
      <c r="C17">
        <f t="shared" si="0"/>
        <v>5.5009679265660578</v>
      </c>
      <c r="D17">
        <f t="shared" si="1"/>
        <v>-3.995609004605547</v>
      </c>
      <c r="E17">
        <v>17</v>
      </c>
      <c r="G17">
        <f t="shared" si="2"/>
        <v>5.0746867792340762</v>
      </c>
      <c r="H17">
        <f t="shared" si="3"/>
        <v>14.78169543327467</v>
      </c>
    </row>
    <row r="18" spans="1:8" x14ac:dyDescent="0.3">
      <c r="A18">
        <v>18</v>
      </c>
      <c r="C18">
        <f t="shared" si="0"/>
        <v>5.6144903701436508</v>
      </c>
      <c r="D18">
        <f t="shared" si="1"/>
        <v>-3.8325570671081692</v>
      </c>
      <c r="E18">
        <v>18</v>
      </c>
      <c r="G18">
        <f t="shared" si="2"/>
        <v>5.1962522633273664</v>
      </c>
      <c r="H18">
        <f t="shared" si="3"/>
        <v>14.839397384057659</v>
      </c>
    </row>
    <row r="19" spans="1:8" x14ac:dyDescent="0.3">
      <c r="A19">
        <v>19</v>
      </c>
      <c r="C19">
        <f t="shared" si="0"/>
        <v>5.7280128137212438</v>
      </c>
      <c r="D19">
        <f t="shared" si="1"/>
        <v>-3.6723296141174346</v>
      </c>
      <c r="E19">
        <v>19</v>
      </c>
      <c r="G19">
        <f t="shared" si="2"/>
        <v>5.3178177474206585</v>
      </c>
      <c r="H19">
        <f t="shared" si="3"/>
        <v>14.900144659097291</v>
      </c>
    </row>
    <row r="20" spans="1:8" x14ac:dyDescent="0.3">
      <c r="A20">
        <v>20</v>
      </c>
      <c r="C20">
        <f t="shared" si="0"/>
        <v>5.8415352572988368</v>
      </c>
      <c r="D20">
        <f t="shared" si="1"/>
        <v>-3.5149689428003725</v>
      </c>
      <c r="E20">
        <v>20</v>
      </c>
      <c r="G20">
        <f t="shared" si="2"/>
        <v>5.4393832315139488</v>
      </c>
      <c r="H20">
        <f t="shared" si="3"/>
        <v>14.963995595172241</v>
      </c>
    </row>
    <row r="21" spans="1:8" x14ac:dyDescent="0.3">
      <c r="A21">
        <v>21</v>
      </c>
      <c r="C21">
        <f t="shared" si="0"/>
        <v>5.9550577008764298</v>
      </c>
      <c r="D21">
        <f t="shared" si="1"/>
        <v>-3.3605155256747183</v>
      </c>
      <c r="E21">
        <v>21</v>
      </c>
      <c r="G21">
        <f t="shared" si="2"/>
        <v>5.5609487156072399</v>
      </c>
      <c r="H21">
        <f t="shared" si="3"/>
        <v>15.031006937529366</v>
      </c>
    </row>
    <row r="22" spans="1:8" x14ac:dyDescent="0.3">
      <c r="A22">
        <v>22</v>
      </c>
      <c r="C22">
        <f t="shared" si="0"/>
        <v>6.0685801444540228</v>
      </c>
      <c r="D22">
        <f t="shared" si="1"/>
        <v>-3.209007841596625</v>
      </c>
      <c r="E22">
        <v>22</v>
      </c>
      <c r="G22">
        <f t="shared" si="2"/>
        <v>5.6825141997005311</v>
      </c>
      <c r="H22">
        <f t="shared" si="3"/>
        <v>15.101233602473377</v>
      </c>
    </row>
    <row r="23" spans="1:8" x14ac:dyDescent="0.3">
      <c r="A23">
        <v>23</v>
      </c>
      <c r="C23">
        <f t="shared" si="0"/>
        <v>6.1821025880316158</v>
      </c>
      <c r="D23">
        <f t="shared" si="1"/>
        <v>-3.0604822098211164</v>
      </c>
      <c r="E23">
        <v>23</v>
      </c>
      <c r="G23">
        <f t="shared" si="2"/>
        <v>5.8040796837938213</v>
      </c>
      <c r="H23">
        <f t="shared" si="3"/>
        <v>15.174728437358157</v>
      </c>
    </row>
    <row r="24" spans="1:8" x14ac:dyDescent="0.3">
      <c r="A24">
        <v>24</v>
      </c>
      <c r="C24">
        <f t="shared" si="0"/>
        <v>6.2956250316092088</v>
      </c>
      <c r="D24">
        <f t="shared" si="1"/>
        <v>-2.9149726286405233</v>
      </c>
      <c r="E24">
        <v>24</v>
      </c>
      <c r="G24">
        <f t="shared" si="2"/>
        <v>5.9256451678871134</v>
      </c>
      <c r="H24">
        <f t="shared" si="3"/>
        <v>15.25154197999673</v>
      </c>
    </row>
    <row r="25" spans="1:8" x14ac:dyDescent="0.3">
      <c r="A25">
        <v>25</v>
      </c>
      <c r="C25">
        <f t="shared" si="0"/>
        <v>6.4091474751868018</v>
      </c>
      <c r="D25">
        <f t="shared" si="1"/>
        <v>-2.7725106201361536</v>
      </c>
      <c r="E25">
        <v>25</v>
      </c>
      <c r="G25">
        <f t="shared" si="2"/>
        <v>6.0472106519804036</v>
      </c>
      <c r="H25">
        <f t="shared" si="3"/>
        <v>15.331722219666027</v>
      </c>
    </row>
    <row r="26" spans="1:8" x14ac:dyDescent="0.3">
      <c r="A26">
        <v>26</v>
      </c>
      <c r="C26">
        <f t="shared" si="0"/>
        <v>6.5226699187643948</v>
      </c>
      <c r="D26">
        <f t="shared" si="1"/>
        <v>-2.6331250825849484</v>
      </c>
      <c r="E26">
        <v>26</v>
      </c>
      <c r="G26">
        <f t="shared" si="2"/>
        <v>6.1687761360736948</v>
      </c>
      <c r="H26">
        <f t="shared" si="3"/>
        <v>15.415314362014922</v>
      </c>
    </row>
    <row r="27" spans="1:8" x14ac:dyDescent="0.3">
      <c r="A27">
        <v>27</v>
      </c>
      <c r="C27">
        <f t="shared" si="0"/>
        <v>6.6361923623419878</v>
      </c>
      <c r="D27">
        <f t="shared" si="1"/>
        <v>-2.496842152044235</v>
      </c>
      <c r="E27">
        <v>27</v>
      </c>
      <c r="G27">
        <f t="shared" si="2"/>
        <v>6.2903416201669859</v>
      </c>
      <c r="H27">
        <f t="shared" si="3"/>
        <v>15.502360600283604</v>
      </c>
    </row>
    <row r="28" spans="1:8" x14ac:dyDescent="0.3">
      <c r="A28">
        <v>28</v>
      </c>
      <c r="C28">
        <f t="shared" si="0"/>
        <v>6.7497148059195808</v>
      </c>
      <c r="D28">
        <f t="shared" si="1"/>
        <v>-2.3636850745925582</v>
      </c>
      <c r="E28">
        <v>28</v>
      </c>
      <c r="G28">
        <f t="shared" si="2"/>
        <v>6.4119071042602771</v>
      </c>
      <c r="H28">
        <f t="shared" si="3"/>
        <v>15.592899895304043</v>
      </c>
    </row>
    <row r="29" spans="1:8" x14ac:dyDescent="0.3">
      <c r="A29">
        <v>29</v>
      </c>
      <c r="C29">
        <f t="shared" si="0"/>
        <v>6.8632372494971738</v>
      </c>
      <c r="D29">
        <f t="shared" si="1"/>
        <v>-2.2336740906324897</v>
      </c>
      <c r="E29">
        <v>29</v>
      </c>
      <c r="G29">
        <f t="shared" si="2"/>
        <v>6.5334725883535683</v>
      </c>
      <c r="H29">
        <f t="shared" si="3"/>
        <v>15.686967766770326</v>
      </c>
    </row>
    <row r="30" spans="1:8" x14ac:dyDescent="0.3">
      <c r="A30">
        <v>30</v>
      </c>
      <c r="C30">
        <f t="shared" si="0"/>
        <v>6.9767596930747668</v>
      </c>
      <c r="D30">
        <f t="shared" si="1"/>
        <v>-2.1068263325625214</v>
      </c>
      <c r="E30">
        <v>30</v>
      </c>
      <c r="G30">
        <f t="shared" si="2"/>
        <v>6.6550380724468585</v>
      </c>
      <c r="H30">
        <f t="shared" si="3"/>
        <v>15.784596098240458</v>
      </c>
    </row>
    <row r="31" spans="1:8" x14ac:dyDescent="0.3">
      <c r="A31">
        <v>31</v>
      </c>
      <c r="C31">
        <f t="shared" si="0"/>
        <v>7.0902821366523598</v>
      </c>
      <c r="D31">
        <f t="shared" si="1"/>
        <v>-1.9831557370005291</v>
      </c>
      <c r="E31">
        <v>31</v>
      </c>
      <c r="G31">
        <f t="shared" si="2"/>
        <v>6.7766035565401506</v>
      </c>
      <c r="H31">
        <f t="shared" si="3"/>
        <v>15.885812958255437</v>
      </c>
    </row>
    <row r="32" spans="1:8" x14ac:dyDescent="0.3">
      <c r="A32">
        <v>32</v>
      </c>
      <c r="C32">
        <f t="shared" si="0"/>
        <v>7.2038045802299528</v>
      </c>
      <c r="D32">
        <f t="shared" si="1"/>
        <v>-1.8626729725926765</v>
      </c>
      <c r="E32">
        <v>32</v>
      </c>
      <c r="G32">
        <f t="shared" si="2"/>
        <v>6.8981690406334408</v>
      </c>
      <c r="H32">
        <f t="shared" si="3"/>
        <v>15.990642439835462</v>
      </c>
    </row>
    <row r="33" spans="1:8" x14ac:dyDescent="0.3">
      <c r="A33">
        <v>33</v>
      </c>
      <c r="C33">
        <f t="shared" ref="C33:C64" si="4">3.68460882932457+(A33-1)*0.113522443577593</f>
        <v>7.3173270238075458</v>
      </c>
      <c r="D33">
        <f t="shared" ref="D33:D64" si="5">0+1*C33-8.54371606462853*(1.125+(C33-7.39416666666667)^2/32.4380346231782)^0.5</f>
        <v>-1.7453853842713345</v>
      </c>
      <c r="E33">
        <v>33</v>
      </c>
      <c r="G33">
        <f t="shared" ref="G33:G64" si="6">3.12963903374142+(E33-1)*0.121565484093291</f>
        <v>7.019734524726732</v>
      </c>
      <c r="H33">
        <f t="shared" ref="H33:H64" si="7">0+1*G33+8.54371606462853*(1.125+(G33-7.39416666666667)^2/32.4380346231782)^0.5</f>
        <v>16.099104520438267</v>
      </c>
    </row>
    <row r="34" spans="1:8" x14ac:dyDescent="0.3">
      <c r="A34">
        <v>34</v>
      </c>
      <c r="C34">
        <f t="shared" si="4"/>
        <v>7.4308494673851389</v>
      </c>
      <c r="D34">
        <f t="shared" si="5"/>
        <v>-1.6312969546370475</v>
      </c>
      <c r="E34">
        <v>34</v>
      </c>
      <c r="G34">
        <f t="shared" si="6"/>
        <v>7.1413000088200231</v>
      </c>
      <c r="H34">
        <f t="shared" si="7"/>
        <v>16.211214944241952</v>
      </c>
    </row>
    <row r="35" spans="1:8" x14ac:dyDescent="0.3">
      <c r="A35">
        <v>35</v>
      </c>
      <c r="C35">
        <f t="shared" si="4"/>
        <v>7.5443719109627319</v>
      </c>
      <c r="D35">
        <f t="shared" si="5"/>
        <v>-1.5204082829363168</v>
      </c>
      <c r="E35">
        <v>35</v>
      </c>
      <c r="G35">
        <f t="shared" si="6"/>
        <v>7.2628654929133134</v>
      </c>
      <c r="H35">
        <f t="shared" si="7"/>
        <v>16.326985128348678</v>
      </c>
    </row>
    <row r="36" spans="1:8" x14ac:dyDescent="0.3">
      <c r="A36">
        <v>36</v>
      </c>
      <c r="C36">
        <f t="shared" si="4"/>
        <v>7.6578943545403249</v>
      </c>
      <c r="D36">
        <f t="shared" si="5"/>
        <v>-1.4127165818934344</v>
      </c>
      <c r="E36">
        <v>36</v>
      </c>
      <c r="G36">
        <f t="shared" si="6"/>
        <v>7.3844309770066054</v>
      </c>
      <c r="H36">
        <f t="shared" si="7"/>
        <v>16.446422094201129</v>
      </c>
    </row>
    <row r="37" spans="1:8" x14ac:dyDescent="0.3">
      <c r="A37">
        <v>37</v>
      </c>
      <c r="C37">
        <f t="shared" si="4"/>
        <v>7.7714167981179179</v>
      </c>
      <c r="D37">
        <f t="shared" si="5"/>
        <v>-1.3082156924353905</v>
      </c>
      <c r="E37">
        <v>37</v>
      </c>
      <c r="G37">
        <f t="shared" si="6"/>
        <v>7.5059964610998957</v>
      </c>
      <c r="H37">
        <f t="shared" si="7"/>
        <v>16.569528425167341</v>
      </c>
    </row>
    <row r="38" spans="1:8" x14ac:dyDescent="0.3">
      <c r="A38">
        <v>38</v>
      </c>
      <c r="C38">
        <f t="shared" si="4"/>
        <v>7.8849392416955109</v>
      </c>
      <c r="D38">
        <f t="shared" si="5"/>
        <v>-1.2068961161287355</v>
      </c>
      <c r="E38">
        <v>38</v>
      </c>
      <c r="G38">
        <f t="shared" si="6"/>
        <v>7.6275619451931878</v>
      </c>
      <c r="H38">
        <f t="shared" si="7"/>
        <v>16.696302250889701</v>
      </c>
    </row>
    <row r="39" spans="1:8" x14ac:dyDescent="0.3">
      <c r="A39">
        <v>39</v>
      </c>
      <c r="C39">
        <f t="shared" si="4"/>
        <v>7.9984616852731039</v>
      </c>
      <c r="D39">
        <f t="shared" si="5"/>
        <v>-1.10874506493123</v>
      </c>
      <c r="E39">
        <v>39</v>
      </c>
      <c r="G39">
        <f t="shared" si="6"/>
        <v>7.749127429286478</v>
      </c>
      <c r="H39">
        <f t="shared" si="7"/>
        <v>16.826737258618707</v>
      </c>
    </row>
    <row r="40" spans="1:8" x14ac:dyDescent="0.3">
      <c r="A40">
        <v>40</v>
      </c>
      <c r="C40">
        <f t="shared" si="4"/>
        <v>8.1119841288506969</v>
      </c>
      <c r="D40">
        <f t="shared" si="5"/>
        <v>-1.0137465276536872</v>
      </c>
      <c r="E40">
        <v>40</v>
      </c>
      <c r="G40">
        <f t="shared" si="6"/>
        <v>7.8706929133797683</v>
      </c>
      <c r="H40">
        <f t="shared" si="7"/>
        <v>16.960822731371696</v>
      </c>
    </row>
    <row r="41" spans="1:8" x14ac:dyDescent="0.3">
      <c r="A41">
        <v>41</v>
      </c>
      <c r="C41">
        <f t="shared" si="4"/>
        <v>8.2255065724282908</v>
      </c>
      <c r="D41">
        <f t="shared" si="5"/>
        <v>-0.92188135233322477</v>
      </c>
      <c r="E41">
        <v>41</v>
      </c>
      <c r="G41">
        <f t="shared" si="6"/>
        <v>7.9922583974730603</v>
      </c>
      <c r="H41">
        <f t="shared" si="7"/>
        <v>17.098543612380134</v>
      </c>
    </row>
    <row r="42" spans="1:8" x14ac:dyDescent="0.3">
      <c r="A42">
        <v>42</v>
      </c>
      <c r="C42">
        <f t="shared" si="4"/>
        <v>8.3390290160058829</v>
      </c>
      <c r="D42">
        <f t="shared" si="5"/>
        <v>-0.83312734354196039</v>
      </c>
      <c r="E42">
        <v>42</v>
      </c>
      <c r="G42">
        <f t="shared" si="6"/>
        <v>8.1138238815663506</v>
      </c>
      <c r="H42">
        <f t="shared" si="7"/>
        <v>17.239880594925999</v>
      </c>
    </row>
    <row r="43" spans="1:8" x14ac:dyDescent="0.3">
      <c r="A43">
        <v>43</v>
      </c>
      <c r="C43">
        <f t="shared" si="4"/>
        <v>8.452551459583475</v>
      </c>
      <c r="D43">
        <f t="shared" si="5"/>
        <v>-0.74745937349859304</v>
      </c>
      <c r="E43">
        <v>43</v>
      </c>
      <c r="G43">
        <f t="shared" si="6"/>
        <v>8.2353893656596426</v>
      </c>
      <c r="H43">
        <f t="shared" si="7"/>
        <v>17.384810236327393</v>
      </c>
    </row>
    <row r="44" spans="1:8" x14ac:dyDescent="0.3">
      <c r="A44">
        <v>44</v>
      </c>
      <c r="C44">
        <f t="shared" si="4"/>
        <v>8.5660739031610689</v>
      </c>
      <c r="D44">
        <f t="shared" si="5"/>
        <v>-0.66484950571700629</v>
      </c>
      <c r="E44">
        <v>44</v>
      </c>
      <c r="G44">
        <f t="shared" si="6"/>
        <v>8.3569548497529329</v>
      </c>
      <c r="H44">
        <f t="shared" si="7"/>
        <v>17.533305094523282</v>
      </c>
    </row>
    <row r="45" spans="1:8" x14ac:dyDescent="0.3">
      <c r="A45">
        <v>45</v>
      </c>
      <c r="C45">
        <f t="shared" si="4"/>
        <v>8.6795963467386628</v>
      </c>
      <c r="D45">
        <f t="shared" si="5"/>
        <v>-0.58526712981787909</v>
      </c>
      <c r="E45">
        <v>45</v>
      </c>
      <c r="G45">
        <f t="shared" si="6"/>
        <v>8.4785203338462232</v>
      </c>
      <c r="H45">
        <f t="shared" si="7"/>
        <v>17.685333885434819</v>
      </c>
    </row>
    <row r="46" spans="1:8" x14ac:dyDescent="0.3">
      <c r="A46">
        <v>46</v>
      </c>
      <c r="C46">
        <f t="shared" si="4"/>
        <v>8.7931187903162549</v>
      </c>
      <c r="D46">
        <f t="shared" si="5"/>
        <v>-0.50867910604774913</v>
      </c>
      <c r="E46">
        <v>46</v>
      </c>
      <c r="G46">
        <f t="shared" si="6"/>
        <v>8.6000858179395152</v>
      </c>
      <c r="H46">
        <f t="shared" si="7"/>
        <v>17.840861659050816</v>
      </c>
    </row>
    <row r="47" spans="1:8" x14ac:dyDescent="0.3">
      <c r="A47">
        <v>47</v>
      </c>
      <c r="C47">
        <f t="shared" si="4"/>
        <v>8.906641233893847</v>
      </c>
      <c r="D47">
        <f t="shared" si="5"/>
        <v>-0.43504991799533421</v>
      </c>
      <c r="E47">
        <v>47</v>
      </c>
      <c r="G47">
        <f t="shared" si="6"/>
        <v>8.7216513020328055</v>
      </c>
      <c r="H47">
        <f t="shared" si="7"/>
        <v>17.999849992002186</v>
      </c>
    </row>
    <row r="48" spans="1:8" x14ac:dyDescent="0.3">
      <c r="A48">
        <v>48</v>
      </c>
      <c r="C48">
        <f t="shared" si="4"/>
        <v>9.0201636774714409</v>
      </c>
      <c r="D48">
        <f t="shared" si="5"/>
        <v>-0.36434183196696068</v>
      </c>
      <c r="E48">
        <v>48</v>
      </c>
      <c r="G48">
        <f t="shared" si="6"/>
        <v>8.8432167861260975</v>
      </c>
      <c r="H48">
        <f t="shared" si="7"/>
        <v>18.162257194256384</v>
      </c>
    </row>
    <row r="49" spans="1:8" x14ac:dyDescent="0.3">
      <c r="A49">
        <v>49</v>
      </c>
      <c r="C49">
        <f t="shared" si="4"/>
        <v>9.1336861210490348</v>
      </c>
      <c r="D49">
        <f t="shared" si="5"/>
        <v>-0.29651506148080031</v>
      </c>
      <c r="E49">
        <v>49</v>
      </c>
      <c r="G49">
        <f t="shared" si="6"/>
        <v>8.9647822702193878</v>
      </c>
      <c r="H49">
        <f t="shared" si="7"/>
        <v>18.328038527479094</v>
      </c>
    </row>
    <row r="50" spans="1:8" x14ac:dyDescent="0.3">
      <c r="A50">
        <v>50</v>
      </c>
      <c r="C50">
        <f t="shared" si="4"/>
        <v>9.2472085646266269</v>
      </c>
      <c r="D50">
        <f t="shared" si="5"/>
        <v>-0.23152793536148231</v>
      </c>
      <c r="E50">
        <v>50</v>
      </c>
      <c r="G50">
        <f t="shared" si="6"/>
        <v>9.0863477543126798</v>
      </c>
      <c r="H50">
        <f t="shared" si="7"/>
        <v>18.497146432575502</v>
      </c>
    </row>
    <row r="51" spans="1:8" x14ac:dyDescent="0.3">
      <c r="A51">
        <v>51</v>
      </c>
      <c r="C51">
        <f t="shared" si="4"/>
        <v>9.360731008204219</v>
      </c>
      <c r="D51">
        <f t="shared" si="5"/>
        <v>-0.16933706796076109</v>
      </c>
      <c r="E51">
        <v>51</v>
      </c>
      <c r="G51">
        <f t="shared" si="6"/>
        <v>9.2079132384059701</v>
      </c>
      <c r="H51">
        <f t="shared" si="7"/>
        <v>18.669530763935413</v>
      </c>
    </row>
    <row r="52" spans="1:8" x14ac:dyDescent="0.3">
      <c r="A52">
        <v>52</v>
      </c>
      <c r="C52">
        <f t="shared" si="4"/>
        <v>9.4742534517818129</v>
      </c>
      <c r="D52">
        <f t="shared" si="5"/>
        <v>-0.10989753009359227</v>
      </c>
      <c r="E52">
        <v>52</v>
      </c>
      <c r="G52">
        <f t="shared" si="6"/>
        <v>9.3294787224992604</v>
      </c>
      <c r="H52">
        <f t="shared" si="7"/>
        <v>18.845139027961558</v>
      </c>
    </row>
    <row r="53" spans="1:8" x14ac:dyDescent="0.3">
      <c r="A53">
        <v>53</v>
      </c>
      <c r="C53">
        <f t="shared" si="4"/>
        <v>9.5877758953594068</v>
      </c>
      <c r="D53">
        <f t="shared" si="5"/>
        <v>-5.3163019359427466E-2</v>
      </c>
      <c r="E53">
        <v>53</v>
      </c>
      <c r="G53">
        <f t="shared" si="6"/>
        <v>9.4510442065925524</v>
      </c>
      <c r="H53">
        <f t="shared" si="7"/>
        <v>19.023916623554349</v>
      </c>
    </row>
    <row r="54" spans="1:8" x14ac:dyDescent="0.3">
      <c r="A54">
        <v>54</v>
      </c>
      <c r="C54">
        <f t="shared" si="4"/>
        <v>9.7012983389369989</v>
      </c>
      <c r="D54">
        <f t="shared" si="5"/>
        <v>9.1397138696969193E-4</v>
      </c>
      <c r="E54">
        <v>54</v>
      </c>
      <c r="G54">
        <f t="shared" si="6"/>
        <v>9.5726096906858427</v>
      </c>
      <c r="H54">
        <f t="shared" si="7"/>
        <v>19.205807082353765</v>
      </c>
    </row>
    <row r="55" spans="1:8" x14ac:dyDescent="0.3">
      <c r="A55">
        <v>55</v>
      </c>
      <c r="C55">
        <f t="shared" si="4"/>
        <v>9.814820782514591</v>
      </c>
      <c r="D55">
        <f t="shared" si="5"/>
        <v>5.2381988545622704E-2</v>
      </c>
      <c r="E55">
        <v>55</v>
      </c>
      <c r="G55">
        <f t="shared" si="6"/>
        <v>9.6941751747791347</v>
      </c>
      <c r="H55">
        <f t="shared" si="7"/>
        <v>19.390752306694271</v>
      </c>
    </row>
    <row r="56" spans="1:8" x14ac:dyDescent="0.3">
      <c r="A56">
        <v>56</v>
      </c>
      <c r="C56">
        <f t="shared" si="4"/>
        <v>9.9283432260921849</v>
      </c>
      <c r="D56">
        <f t="shared" si="5"/>
        <v>0.10129045627946098</v>
      </c>
      <c r="E56">
        <v>56</v>
      </c>
      <c r="G56">
        <f t="shared" si="6"/>
        <v>9.815740658872425</v>
      </c>
      <c r="H56">
        <f t="shared" si="7"/>
        <v>19.578692803406057</v>
      </c>
    </row>
    <row r="57" spans="1:8" x14ac:dyDescent="0.3">
      <c r="A57">
        <v>57</v>
      </c>
      <c r="C57">
        <f t="shared" si="4"/>
        <v>10.041865669669779</v>
      </c>
      <c r="D57">
        <f t="shared" si="5"/>
        <v>0.14768951991936419</v>
      </c>
      <c r="E57">
        <v>57</v>
      </c>
      <c r="G57">
        <f t="shared" si="6"/>
        <v>9.9373061429657152</v>
      </c>
      <c r="H57">
        <f t="shared" si="7"/>
        <v>19.769567911788819</v>
      </c>
    </row>
    <row r="58" spans="1:8" x14ac:dyDescent="0.3">
      <c r="A58">
        <v>58</v>
      </c>
      <c r="C58">
        <f t="shared" si="4"/>
        <v>10.155388113247371</v>
      </c>
      <c r="D58">
        <f t="shared" si="5"/>
        <v>0.19162989504435046</v>
      </c>
      <c r="E58">
        <v>58</v>
      </c>
      <c r="G58">
        <f t="shared" si="6"/>
        <v>10.058871627059007</v>
      </c>
      <c r="H58">
        <f t="shared" si="7"/>
        <v>19.963316024287927</v>
      </c>
    </row>
    <row r="59" spans="1:8" x14ac:dyDescent="0.3">
      <c r="A59">
        <v>59</v>
      </c>
      <c r="C59">
        <f t="shared" si="4"/>
        <v>10.268910556824963</v>
      </c>
      <c r="D59">
        <f t="shared" si="5"/>
        <v>0.23316272289455675</v>
      </c>
      <c r="E59">
        <v>59</v>
      </c>
      <c r="G59">
        <f t="shared" si="6"/>
        <v>10.180437111152298</v>
      </c>
      <c r="H59">
        <f t="shared" si="7"/>
        <v>20.159874798610979</v>
      </c>
    </row>
    <row r="60" spans="1:8" x14ac:dyDescent="0.3">
      <c r="A60">
        <v>60</v>
      </c>
      <c r="C60">
        <f t="shared" si="4"/>
        <v>10.382433000402557</v>
      </c>
      <c r="D60">
        <f t="shared" si="5"/>
        <v>0.27233943265642147</v>
      </c>
      <c r="E60">
        <v>60</v>
      </c>
      <c r="G60">
        <f t="shared" si="6"/>
        <v>10.30200259524559</v>
      </c>
      <c r="H60">
        <f t="shared" si="7"/>
        <v>20.359181360231041</v>
      </c>
    </row>
    <row r="61" spans="1:8" x14ac:dyDescent="0.3">
      <c r="A61">
        <v>61</v>
      </c>
      <c r="C61">
        <f t="shared" si="4"/>
        <v>10.495955443980151</v>
      </c>
      <c r="D61">
        <f t="shared" si="5"/>
        <v>0.30921161104526007</v>
      </c>
      <c r="E61">
        <v>61</v>
      </c>
      <c r="G61">
        <f t="shared" si="6"/>
        <v>10.42356807933888</v>
      </c>
      <c r="H61">
        <f t="shared" si="7"/>
        <v>20.561172494426806</v>
      </c>
    </row>
    <row r="62" spans="1:8" x14ac:dyDescent="0.3">
      <c r="A62">
        <v>62</v>
      </c>
      <c r="C62">
        <f t="shared" si="4"/>
        <v>10.609477887557743</v>
      </c>
      <c r="D62">
        <f t="shared" si="5"/>
        <v>0.34383087950196156</v>
      </c>
      <c r="E62">
        <v>62</v>
      </c>
      <c r="G62">
        <f t="shared" si="6"/>
        <v>10.545133563432172</v>
      </c>
      <c r="H62">
        <f t="shared" si="7"/>
        <v>20.765784827205852</v>
      </c>
    </row>
    <row r="63" spans="1:8" x14ac:dyDescent="0.3">
      <c r="A63">
        <v>63</v>
      </c>
      <c r="C63">
        <f t="shared" si="4"/>
        <v>10.723000331135335</v>
      </c>
      <c r="D63">
        <f t="shared" si="5"/>
        <v>0.37624877921893329</v>
      </c>
      <c r="E63">
        <v>63</v>
      </c>
      <c r="G63">
        <f t="shared" si="6"/>
        <v>10.666699047525462</v>
      </c>
      <c r="H63">
        <f t="shared" si="7"/>
        <v>20.972954994642201</v>
      </c>
    </row>
    <row r="64" spans="1:8" x14ac:dyDescent="0.3">
      <c r="A64">
        <v>64</v>
      </c>
      <c r="C64">
        <f t="shared" si="4"/>
        <v>10.836522774712929</v>
      </c>
      <c r="D64">
        <f t="shared" si="5"/>
        <v>0.40651666411660159</v>
      </c>
      <c r="E64">
        <v>64</v>
      </c>
      <c r="G64">
        <f t="shared" si="6"/>
        <v>10.788264531618752</v>
      </c>
      <c r="H64">
        <f t="shared" si="7"/>
        <v>21.182619800331288</v>
      </c>
    </row>
    <row r="65" spans="1:8" x14ac:dyDescent="0.3">
      <c r="A65">
        <v>65</v>
      </c>
      <c r="C65">
        <f t="shared" ref="C65:C70" si="8">3.68460882932457+(A65-1)*0.113522443577593</f>
        <v>10.950045218290523</v>
      </c>
      <c r="D65">
        <f t="shared" ref="D65:D70" si="9">0+1*C65-8.54371606462853*(1.125+(C65-7.39416666666667)^2/32.4380346231782)^0.5</f>
        <v>0.43468560180658322</v>
      </c>
      <c r="E65">
        <v>65</v>
      </c>
      <c r="G65">
        <f t="shared" ref="G65:G70" si="10">3.12963903374142+(E65-1)*0.121565484093291</f>
        <v>10.909830015712044</v>
      </c>
      <c r="H65">
        <f t="shared" ref="H65:H70" si="11">0+1*G65+8.54371606462853*(1.125+(G65-7.39416666666667)^2/32.4380346231782)^0.5</f>
        <v>21.394716360822201</v>
      </c>
    </row>
    <row r="66" spans="1:8" x14ac:dyDescent="0.3">
      <c r="A66">
        <v>66</v>
      </c>
      <c r="C66">
        <f t="shared" si="8"/>
        <v>11.063567661868115</v>
      </c>
      <c r="D66">
        <f t="shared" si="9"/>
        <v>0.46080628250103395</v>
      </c>
      <c r="E66">
        <v>66</v>
      </c>
      <c r="G66">
        <f t="shared" si="10"/>
        <v>11.031395499805335</v>
      </c>
      <c r="H66">
        <f t="shared" si="11"/>
        <v>21.609182239028009</v>
      </c>
    </row>
    <row r="67" spans="1:8" x14ac:dyDescent="0.3">
      <c r="A67">
        <v>67</v>
      </c>
      <c r="C67">
        <f t="shared" si="8"/>
        <v>11.177090105445707</v>
      </c>
      <c r="D67">
        <f t="shared" si="9"/>
        <v>0.48492893576035279</v>
      </c>
      <c r="E67">
        <v>67</v>
      </c>
      <c r="G67">
        <f t="shared" si="10"/>
        <v>11.152960983898625</v>
      </c>
      <c r="H67">
        <f t="shared" si="11"/>
        <v>21.825955565739516</v>
      </c>
    </row>
    <row r="68" spans="1:8" x14ac:dyDescent="0.3">
      <c r="A68">
        <v>68</v>
      </c>
      <c r="C68">
        <f t="shared" si="8"/>
        <v>11.290612549023301</v>
      </c>
      <c r="D68">
        <f t="shared" si="9"/>
        <v>0.50710325491274411</v>
      </c>
      <c r="E68">
        <v>68</v>
      </c>
      <c r="G68">
        <f t="shared" si="10"/>
        <v>11.274526467991917</v>
      </c>
      <c r="H68">
        <f t="shared" si="11"/>
        <v>22.044975149475309</v>
      </c>
    </row>
    <row r="69" spans="1:8" x14ac:dyDescent="0.3">
      <c r="A69">
        <v>69</v>
      </c>
      <c r="C69">
        <f t="shared" si="8"/>
        <v>11.404134992600895</v>
      </c>
      <c r="D69">
        <f t="shared" si="9"/>
        <v>0.52737832892938385</v>
      </c>
      <c r="E69">
        <v>69</v>
      </c>
      <c r="G69">
        <f t="shared" si="10"/>
        <v>11.396091952085207</v>
      </c>
      <c r="H69">
        <f t="shared" si="11"/>
        <v>22.266180574992656</v>
      </c>
    </row>
    <row r="70" spans="1:8" x14ac:dyDescent="0.3">
      <c r="A70">
        <v>70</v>
      </c>
      <c r="C70">
        <f t="shared" si="8"/>
        <v>11.517657436178487</v>
      </c>
      <c r="D70">
        <f t="shared" si="9"/>
        <v>0.54580258149740857</v>
      </c>
      <c r="E70">
        <v>70</v>
      </c>
      <c r="G70">
        <f t="shared" si="10"/>
        <v>11.517657436178499</v>
      </c>
      <c r="H70">
        <f t="shared" si="11"/>
        <v>22.489512290859587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 (2)</vt:lpstr>
      <vt:lpstr>Sheet2</vt:lpstr>
      <vt:lpstr>XLSTAT_20210406_112938_1_HID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Hecke</dc:creator>
  <cp:lastModifiedBy>Hecke</cp:lastModifiedBy>
  <dcterms:created xsi:type="dcterms:W3CDTF">2021-04-06T13:15:37Z</dcterms:created>
  <dcterms:modified xsi:type="dcterms:W3CDTF">2021-07-08T18:27:56Z</dcterms:modified>
</cp:coreProperties>
</file>