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f\Dropbox (ORNL)\PAPERS\In Progress\Thesis - CG Phylogeny\Submitted for Review\PLOS Submission\Supplements\"/>
    </mc:Choice>
  </mc:AlternateContent>
  <xr:revisionPtr revIDLastSave="0" documentId="13_ncr:1_{D12D66F1-0616-495A-9164-49326C103C24}" xr6:coauthVersionLast="45" xr6:coauthVersionMax="45" xr10:uidLastSave="{00000000-0000-0000-0000-000000000000}"/>
  <bookViews>
    <workbookView xWindow="-120" yWindow="-120" windowWidth="24240" windowHeight="13140" xr2:uid="{0ACCE134-4613-4446-82D2-B3FE19BCC03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5" i="1" l="1"/>
  <c r="E124" i="1"/>
  <c r="D83" i="1"/>
  <c r="E83" i="1" s="1"/>
  <c r="D31" i="1"/>
  <c r="E31" i="1" s="1"/>
  <c r="E79" i="1"/>
  <c r="E45" i="1"/>
  <c r="E84" i="1"/>
  <c r="E80" i="1"/>
  <c r="E50" i="1"/>
  <c r="E112" i="1"/>
  <c r="D78" i="1"/>
  <c r="E78" i="1" s="1"/>
  <c r="E27" i="1"/>
  <c r="D52" i="1"/>
  <c r="E52" i="1" s="1"/>
  <c r="E111" i="1"/>
  <c r="E8" i="1"/>
  <c r="D15" i="1"/>
  <c r="E15" i="1" s="1"/>
  <c r="D13" i="1"/>
  <c r="E13" i="1" s="1"/>
  <c r="E11" i="1"/>
  <c r="D51" i="1"/>
  <c r="E51" i="1" s="1"/>
  <c r="E109" i="1"/>
  <c r="E6" i="1"/>
  <c r="E129" i="1"/>
  <c r="E16" i="1"/>
  <c r="D121" i="1"/>
  <c r="E121" i="1" s="1"/>
  <c r="E32" i="1"/>
  <c r="E110" i="1"/>
  <c r="D105" i="1"/>
  <c r="E105" i="1" s="1"/>
  <c r="E12" i="1"/>
  <c r="E7" i="1"/>
  <c r="D113" i="1"/>
  <c r="E113" i="1" s="1"/>
  <c r="E122" i="1"/>
  <c r="E43" i="1"/>
  <c r="E108" i="1"/>
  <c r="E42" i="1"/>
  <c r="E29" i="1"/>
  <c r="D82" i="1"/>
  <c r="E82" i="1" s="1"/>
  <c r="D30" i="1"/>
  <c r="E30" i="1" s="1"/>
  <c r="D127" i="1"/>
  <c r="E127" i="1" s="1"/>
  <c r="E5" i="1"/>
  <c r="E138" i="1"/>
  <c r="E73" i="1"/>
  <c r="E72" i="1"/>
  <c r="E133" i="1"/>
  <c r="E3" i="1"/>
  <c r="D68" i="1"/>
  <c r="E68" i="1" s="1"/>
  <c r="E66" i="1"/>
  <c r="E4" i="1"/>
  <c r="E67" i="1"/>
  <c r="E74" i="1"/>
  <c r="E69" i="1"/>
  <c r="D70" i="1"/>
  <c r="E70" i="1" s="1"/>
  <c r="E53" i="1"/>
  <c r="D119" i="1"/>
  <c r="E119" i="1" s="1"/>
  <c r="E96" i="1"/>
  <c r="D114" i="1"/>
  <c r="E114" i="1" s="1"/>
  <c r="E100" i="1"/>
  <c r="D54" i="1"/>
  <c r="E54" i="1" s="1"/>
  <c r="E97" i="1"/>
  <c r="D117" i="1"/>
  <c r="E117" i="1" s="1"/>
  <c r="E99" i="1"/>
  <c r="D118" i="1"/>
  <c r="E118" i="1" s="1"/>
  <c r="E101" i="1"/>
  <c r="D115" i="1"/>
  <c r="E115" i="1" s="1"/>
  <c r="E85" i="1"/>
  <c r="E116" i="1"/>
  <c r="E55" i="1"/>
  <c r="D87" i="1"/>
  <c r="E87" i="1" s="1"/>
  <c r="E104" i="1"/>
  <c r="E102" i="1"/>
  <c r="D88" i="1"/>
  <c r="E88" i="1" s="1"/>
  <c r="D91" i="1"/>
  <c r="E91" i="1" s="1"/>
  <c r="D46" i="1"/>
  <c r="E46" i="1" s="1"/>
  <c r="E90" i="1"/>
  <c r="E93" i="1"/>
  <c r="E103" i="1"/>
  <c r="E92" i="1"/>
  <c r="E136" i="1"/>
  <c r="E107" i="1"/>
  <c r="E89" i="1"/>
  <c r="E62" i="1"/>
  <c r="E61" i="1"/>
  <c r="E59" i="1"/>
  <c r="E60" i="1"/>
  <c r="E58" i="1"/>
  <c r="E56" i="1"/>
  <c r="E57" i="1"/>
  <c r="E25" i="1"/>
  <c r="E26" i="1"/>
  <c r="E65" i="1"/>
  <c r="E64" i="1"/>
  <c r="E63" i="1"/>
  <c r="E24" i="1"/>
  <c r="E23" i="1"/>
  <c r="E22" i="1"/>
  <c r="E76" i="1"/>
  <c r="E77" i="1"/>
  <c r="E75" i="1"/>
  <c r="E40" i="1"/>
  <c r="E21" i="1"/>
  <c r="E20" i="1"/>
  <c r="E19" i="1"/>
  <c r="E18" i="1"/>
  <c r="E38" i="1"/>
  <c r="E39" i="1"/>
  <c r="E37" i="1"/>
  <c r="E36" i="1"/>
  <c r="E35" i="1"/>
  <c r="E34" i="1"/>
  <c r="E33" i="1"/>
  <c r="E120" i="1"/>
  <c r="E2" i="1"/>
</calcChain>
</file>

<file path=xl/sharedStrings.xml><?xml version="1.0" encoding="utf-8"?>
<sst xmlns="http://schemas.openxmlformats.org/spreadsheetml/2006/main" count="159" uniqueCount="143">
  <si>
    <t>Site ID</t>
  </si>
  <si>
    <t>Total Sclerotia</t>
  </si>
  <si>
    <t>Total Cenococcum</t>
  </si>
  <si>
    <t>% Success</t>
  </si>
  <si>
    <t>Corvalis</t>
  </si>
  <si>
    <t>Daybreak Park #3</t>
  </si>
  <si>
    <t>Daybreak Park #4</t>
  </si>
  <si>
    <t>Lewisville County Park #1</t>
  </si>
  <si>
    <t>Lewisville Park #2</t>
  </si>
  <si>
    <t>Oregon #1</t>
  </si>
  <si>
    <t>Oregon #2</t>
  </si>
  <si>
    <t>Paradise Point</t>
  </si>
  <si>
    <t>POR1</t>
  </si>
  <si>
    <t>POR2</t>
  </si>
  <si>
    <t>POR3</t>
  </si>
  <si>
    <t>POR4</t>
  </si>
  <si>
    <t>PWA1</t>
  </si>
  <si>
    <t>PWA2</t>
  </si>
  <si>
    <t>PWA3</t>
  </si>
  <si>
    <t>SY3</t>
  </si>
  <si>
    <t>TO3</t>
  </si>
  <si>
    <t>WI16</t>
  </si>
  <si>
    <t>SY6</t>
  </si>
  <si>
    <t>SN8</t>
  </si>
  <si>
    <t>SH1</t>
  </si>
  <si>
    <t>SY4</t>
  </si>
  <si>
    <t>NK3</t>
  </si>
  <si>
    <t>SH3</t>
  </si>
  <si>
    <t>SY5</t>
  </si>
  <si>
    <t>SY2</t>
  </si>
  <si>
    <t>SN7</t>
  </si>
  <si>
    <t>SN9</t>
  </si>
  <si>
    <t>SH2</t>
  </si>
  <si>
    <t>SY1</t>
  </si>
  <si>
    <t>PU6</t>
  </si>
  <si>
    <t>WH3</t>
  </si>
  <si>
    <t>SK8</t>
  </si>
  <si>
    <t>WH2</t>
  </si>
  <si>
    <t>SN6</t>
  </si>
  <si>
    <t>WH5</t>
  </si>
  <si>
    <t>SN4</t>
  </si>
  <si>
    <t>WH4</t>
  </si>
  <si>
    <t>SN2</t>
  </si>
  <si>
    <t>PU5</t>
  </si>
  <si>
    <t>SN5</t>
  </si>
  <si>
    <t>WH1</t>
  </si>
  <si>
    <t>SN1</t>
  </si>
  <si>
    <t>WH6</t>
  </si>
  <si>
    <t>SN3</t>
  </si>
  <si>
    <t>PU4</t>
  </si>
  <si>
    <t>SA5</t>
  </si>
  <si>
    <t>SA4</t>
  </si>
  <si>
    <t>SA9</t>
  </si>
  <si>
    <t>SA2</t>
  </si>
  <si>
    <t>CO2</t>
  </si>
  <si>
    <t>WI17</t>
  </si>
  <si>
    <t>SA6</t>
  </si>
  <si>
    <t>SA1</t>
  </si>
  <si>
    <t>SA3</t>
  </si>
  <si>
    <t>CO1</t>
  </si>
  <si>
    <t>WI13</t>
  </si>
  <si>
    <t>SA7</t>
  </si>
  <si>
    <t>CO12</t>
  </si>
  <si>
    <t>SA8</t>
  </si>
  <si>
    <t>WI18</t>
  </si>
  <si>
    <t>CO3</t>
  </si>
  <si>
    <t>WI7</t>
  </si>
  <si>
    <t>WF1</t>
  </si>
  <si>
    <t>SK5</t>
  </si>
  <si>
    <t>NK1</t>
  </si>
  <si>
    <t>NK5</t>
  </si>
  <si>
    <t>CZ3</t>
  </si>
  <si>
    <t>NI2</t>
  </si>
  <si>
    <t>TO4</t>
  </si>
  <si>
    <t>NI3</t>
  </si>
  <si>
    <t>WI2</t>
  </si>
  <si>
    <t>TO9</t>
  </si>
  <si>
    <t>CO5</t>
  </si>
  <si>
    <t>CO7</t>
  </si>
  <si>
    <t>CO8</t>
  </si>
  <si>
    <t>TO2</t>
  </si>
  <si>
    <t>CO10</t>
  </si>
  <si>
    <t>TO1</t>
  </si>
  <si>
    <t>TO6</t>
  </si>
  <si>
    <t>WF3</t>
  </si>
  <si>
    <t>WI1</t>
  </si>
  <si>
    <t>CO14</t>
  </si>
  <si>
    <t>WI12</t>
  </si>
  <si>
    <t>WI9</t>
  </si>
  <si>
    <t>CO4</t>
  </si>
  <si>
    <t>TO5</t>
  </si>
  <si>
    <t>PU2</t>
  </si>
  <si>
    <t>CO9</t>
  </si>
  <si>
    <t>CO15</t>
  </si>
  <si>
    <t>WI3</t>
  </si>
  <si>
    <t>CO11</t>
  </si>
  <si>
    <t>CO13</t>
  </si>
  <si>
    <t>CO6</t>
  </si>
  <si>
    <t>CZ2</t>
  </si>
  <si>
    <t>TO7</t>
  </si>
  <si>
    <t>PU3</t>
  </si>
  <si>
    <t>NI1</t>
  </si>
  <si>
    <t>CZ1</t>
  </si>
  <si>
    <t>SK1</t>
  </si>
  <si>
    <t>TO8</t>
  </si>
  <si>
    <t>PU1</t>
  </si>
  <si>
    <t>SK3</t>
  </si>
  <si>
    <t>SK9</t>
  </si>
  <si>
    <t>SK7</t>
  </si>
  <si>
    <t>NK6</t>
  </si>
  <si>
    <t>WI14</t>
  </si>
  <si>
    <t>NK2</t>
  </si>
  <si>
    <t>SK2</t>
  </si>
  <si>
    <t>SK4</t>
  </si>
  <si>
    <t>WF2</t>
  </si>
  <si>
    <t>SK6</t>
  </si>
  <si>
    <t>WI4</t>
  </si>
  <si>
    <t>NK4</t>
  </si>
  <si>
    <t>WI11</t>
  </si>
  <si>
    <t>WI6</t>
  </si>
  <si>
    <t>WI15</t>
  </si>
  <si>
    <t>WI5</t>
  </si>
  <si>
    <t>WI8</t>
  </si>
  <si>
    <t>WI10</t>
  </si>
  <si>
    <t>Isolation River Site</t>
  </si>
  <si>
    <t>Clatskanie</t>
  </si>
  <si>
    <t>Clatskanie River</t>
  </si>
  <si>
    <t>Lewis River</t>
  </si>
  <si>
    <t>Columbia River</t>
  </si>
  <si>
    <t>Santiam River</t>
  </si>
  <si>
    <t>Sandy River</t>
  </si>
  <si>
    <t>Puyallup River</t>
  </si>
  <si>
    <t>Lake Whatcom</t>
  </si>
  <si>
    <t>Cowlitz River</t>
  </si>
  <si>
    <t>Nisqually River</t>
  </si>
  <si>
    <t>Nooksack River</t>
  </si>
  <si>
    <t>Snohomish River</t>
  </si>
  <si>
    <t>Skagit River</t>
  </si>
  <si>
    <t>Snoqualmie River</t>
  </si>
  <si>
    <t>Skykomish River</t>
  </si>
  <si>
    <t>Toutle River</t>
  </si>
  <si>
    <t>White River</t>
  </si>
  <si>
    <t>Willamette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</si>
</sst>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color auto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22FE-D115-48DD-A15F-5456A6E65714}">
  <dimension ref="A1:E151"/>
  <sheetViews>
    <sheetView tabSelected="1" workbookViewId="0">
      <selection activeCell="E9" sqref="E9"/>
    </sheetView>
  </sheetViews>
  <sheetFormatPr defaultRowHeight="15" x14ac:dyDescent="0.25"/>
  <cols>
    <col min="1" max="1" width="25.140625" style="7" bestFit="1" customWidth="1"/>
    <col min="2" max="2" width="20.5703125" style="10" bestFit="1" customWidth="1"/>
    <col min="3" max="3" width="15.85546875" style="7" bestFit="1" customWidth="1"/>
    <col min="4" max="4" width="20.140625" style="4" bestFit="1" customWidth="1"/>
    <col min="5" max="5" width="12" style="5" bestFit="1" customWidth="1"/>
  </cols>
  <sheetData>
    <row r="1" spans="1:5" x14ac:dyDescent="0.25">
      <c r="A1" s="1" t="s">
        <v>0</v>
      </c>
      <c r="B1" s="9" t="s">
        <v>124</v>
      </c>
      <c r="C1" s="1" t="s">
        <v>1</v>
      </c>
      <c r="D1" s="2" t="s">
        <v>2</v>
      </c>
      <c r="E1" s="3" t="s">
        <v>3</v>
      </c>
    </row>
    <row r="2" spans="1:5" x14ac:dyDescent="0.25">
      <c r="A2" s="4" t="s">
        <v>125</v>
      </c>
      <c r="B2" s="10" t="s">
        <v>126</v>
      </c>
      <c r="C2" s="4">
        <v>8</v>
      </c>
      <c r="D2" s="4">
        <v>0</v>
      </c>
      <c r="E2" s="5">
        <f t="shared" ref="E2:E33" si="0">(D2/C2)*100</f>
        <v>0</v>
      </c>
    </row>
    <row r="3" spans="1:5" x14ac:dyDescent="0.25">
      <c r="A3" s="4" t="s">
        <v>59</v>
      </c>
      <c r="B3" s="12" t="s">
        <v>128</v>
      </c>
      <c r="C3" s="4">
        <v>6</v>
      </c>
      <c r="D3" s="4">
        <v>1</v>
      </c>
      <c r="E3" s="5">
        <f t="shared" si="0"/>
        <v>16.666666666666664</v>
      </c>
    </row>
    <row r="4" spans="1:5" x14ac:dyDescent="0.25">
      <c r="A4" s="4" t="s">
        <v>54</v>
      </c>
      <c r="B4" s="12"/>
      <c r="C4" s="4">
        <v>6</v>
      </c>
      <c r="D4" s="4">
        <v>1</v>
      </c>
      <c r="E4" s="5">
        <f t="shared" si="0"/>
        <v>16.666666666666664</v>
      </c>
    </row>
    <row r="5" spans="1:5" x14ac:dyDescent="0.25">
      <c r="A5" s="4" t="s">
        <v>65</v>
      </c>
      <c r="B5" s="12"/>
      <c r="C5" s="4">
        <v>1</v>
      </c>
      <c r="D5" s="4">
        <v>1</v>
      </c>
      <c r="E5" s="5">
        <f t="shared" si="0"/>
        <v>100</v>
      </c>
    </row>
    <row r="6" spans="1:5" x14ac:dyDescent="0.25">
      <c r="A6" s="4" t="s">
        <v>89</v>
      </c>
      <c r="B6" s="12"/>
      <c r="C6" s="4">
        <v>5</v>
      </c>
      <c r="D6" s="4">
        <v>0</v>
      </c>
      <c r="E6" s="5">
        <f t="shared" si="0"/>
        <v>0</v>
      </c>
    </row>
    <row r="7" spans="1:5" x14ac:dyDescent="0.25">
      <c r="A7" s="4" t="s">
        <v>77</v>
      </c>
      <c r="B7" s="12"/>
      <c r="C7" s="4">
        <v>7</v>
      </c>
      <c r="D7" s="4">
        <v>1</v>
      </c>
      <c r="E7" s="5">
        <f t="shared" si="0"/>
        <v>14.285714285714285</v>
      </c>
    </row>
    <row r="8" spans="1:5" x14ac:dyDescent="0.25">
      <c r="A8" s="4" t="s">
        <v>97</v>
      </c>
      <c r="B8" s="12"/>
      <c r="C8" s="4">
        <v>3</v>
      </c>
      <c r="D8" s="4">
        <v>0</v>
      </c>
      <c r="E8" s="5">
        <f t="shared" si="0"/>
        <v>0</v>
      </c>
    </row>
    <row r="9" spans="1:5" x14ac:dyDescent="0.25">
      <c r="A9" s="4" t="s">
        <v>78</v>
      </c>
      <c r="B9" s="12"/>
      <c r="C9" s="4">
        <v>0</v>
      </c>
      <c r="D9" s="4">
        <v>0</v>
      </c>
      <c r="E9" s="5">
        <v>0</v>
      </c>
    </row>
    <row r="10" spans="1:5" x14ac:dyDescent="0.25">
      <c r="A10" s="4" t="s">
        <v>79</v>
      </c>
      <c r="B10" s="12"/>
      <c r="C10" s="4">
        <v>0</v>
      </c>
      <c r="D10" s="4">
        <v>0</v>
      </c>
      <c r="E10" s="5">
        <v>0</v>
      </c>
    </row>
    <row r="11" spans="1:5" x14ac:dyDescent="0.25">
      <c r="A11" s="4" t="s">
        <v>92</v>
      </c>
      <c r="B11" s="12"/>
      <c r="C11" s="4">
        <v>2</v>
      </c>
      <c r="D11" s="4">
        <v>0</v>
      </c>
      <c r="E11" s="5">
        <f t="shared" si="0"/>
        <v>0</v>
      </c>
    </row>
    <row r="12" spans="1:5" x14ac:dyDescent="0.25">
      <c r="A12" s="4" t="s">
        <v>81</v>
      </c>
      <c r="B12" s="12"/>
      <c r="C12" s="4">
        <v>20</v>
      </c>
      <c r="D12" s="4">
        <v>0</v>
      </c>
      <c r="E12" s="5">
        <f t="shared" si="0"/>
        <v>0</v>
      </c>
    </row>
    <row r="13" spans="1:5" x14ac:dyDescent="0.25">
      <c r="A13" s="4" t="s">
        <v>95</v>
      </c>
      <c r="B13" s="12"/>
      <c r="C13" s="4">
        <v>20</v>
      </c>
      <c r="D13" s="4">
        <f>4+4+1</f>
        <v>9</v>
      </c>
      <c r="E13" s="5">
        <f t="shared" si="0"/>
        <v>45</v>
      </c>
    </row>
    <row r="14" spans="1:5" x14ac:dyDescent="0.25">
      <c r="A14" s="4" t="s">
        <v>62</v>
      </c>
      <c r="B14" s="12"/>
      <c r="C14" s="4">
        <v>0</v>
      </c>
      <c r="D14" s="4">
        <v>0</v>
      </c>
      <c r="E14" s="5">
        <v>0</v>
      </c>
    </row>
    <row r="15" spans="1:5" x14ac:dyDescent="0.25">
      <c r="A15" s="4" t="s">
        <v>96</v>
      </c>
      <c r="B15" s="12"/>
      <c r="C15" s="4">
        <v>20</v>
      </c>
      <c r="D15" s="4">
        <f>5+2</f>
        <v>7</v>
      </c>
      <c r="E15" s="5">
        <f t="shared" si="0"/>
        <v>35</v>
      </c>
    </row>
    <row r="16" spans="1:5" x14ac:dyDescent="0.25">
      <c r="A16" s="4" t="s">
        <v>86</v>
      </c>
      <c r="B16" s="12"/>
      <c r="C16" s="4">
        <v>3</v>
      </c>
      <c r="D16" s="4">
        <v>1</v>
      </c>
      <c r="E16" s="5">
        <f t="shared" si="0"/>
        <v>33.333333333333329</v>
      </c>
    </row>
    <row r="17" spans="1:5" x14ac:dyDescent="0.25">
      <c r="A17" s="4" t="s">
        <v>93</v>
      </c>
      <c r="B17" s="12"/>
      <c r="C17" s="4">
        <v>0</v>
      </c>
      <c r="D17" s="4">
        <v>0</v>
      </c>
      <c r="E17" s="5">
        <v>0</v>
      </c>
    </row>
    <row r="18" spans="1:5" x14ac:dyDescent="0.25">
      <c r="A18" s="4" t="s">
        <v>9</v>
      </c>
      <c r="B18" s="12"/>
      <c r="C18" s="4">
        <v>14</v>
      </c>
      <c r="D18" s="4">
        <v>0</v>
      </c>
      <c r="E18" s="5">
        <f t="shared" si="0"/>
        <v>0</v>
      </c>
    </row>
    <row r="19" spans="1:5" x14ac:dyDescent="0.25">
      <c r="A19" s="4" t="s">
        <v>9</v>
      </c>
      <c r="B19" s="12"/>
      <c r="C19" s="4">
        <v>3</v>
      </c>
      <c r="D19" s="4">
        <v>0</v>
      </c>
      <c r="E19" s="5">
        <f t="shared" si="0"/>
        <v>0</v>
      </c>
    </row>
    <row r="20" spans="1:5" x14ac:dyDescent="0.25">
      <c r="A20" s="4" t="s">
        <v>10</v>
      </c>
      <c r="B20" s="12"/>
      <c r="C20" s="4">
        <v>14</v>
      </c>
      <c r="D20" s="4">
        <v>0</v>
      </c>
      <c r="E20" s="5">
        <f t="shared" si="0"/>
        <v>0</v>
      </c>
    </row>
    <row r="21" spans="1:5" x14ac:dyDescent="0.25">
      <c r="A21" s="4" t="s">
        <v>10</v>
      </c>
      <c r="B21" s="12"/>
      <c r="C21" s="4">
        <v>20</v>
      </c>
      <c r="D21" s="4">
        <v>1</v>
      </c>
      <c r="E21" s="5">
        <f t="shared" si="0"/>
        <v>5</v>
      </c>
    </row>
    <row r="22" spans="1:5" x14ac:dyDescent="0.25">
      <c r="A22" s="4" t="s">
        <v>13</v>
      </c>
      <c r="B22" s="12"/>
      <c r="C22" s="4">
        <v>14</v>
      </c>
      <c r="D22" s="4">
        <v>0</v>
      </c>
      <c r="E22" s="5">
        <f t="shared" si="0"/>
        <v>0</v>
      </c>
    </row>
    <row r="23" spans="1:5" x14ac:dyDescent="0.25">
      <c r="A23" s="4" t="s">
        <v>13</v>
      </c>
      <c r="B23" s="12"/>
      <c r="C23" s="4">
        <v>20</v>
      </c>
      <c r="D23" s="4">
        <v>0</v>
      </c>
      <c r="E23" s="5">
        <f t="shared" si="0"/>
        <v>0</v>
      </c>
    </row>
    <row r="24" spans="1:5" x14ac:dyDescent="0.25">
      <c r="A24" s="4" t="s">
        <v>13</v>
      </c>
      <c r="B24" s="12"/>
      <c r="C24" s="4">
        <v>20</v>
      </c>
      <c r="D24" s="4">
        <v>0</v>
      </c>
      <c r="E24" s="5">
        <f t="shared" si="0"/>
        <v>0</v>
      </c>
    </row>
    <row r="25" spans="1:5" x14ac:dyDescent="0.25">
      <c r="A25" s="4" t="s">
        <v>15</v>
      </c>
      <c r="B25" s="12"/>
      <c r="C25" s="4">
        <v>20</v>
      </c>
      <c r="D25" s="4">
        <v>3</v>
      </c>
      <c r="E25" s="5">
        <f t="shared" si="0"/>
        <v>15</v>
      </c>
    </row>
    <row r="26" spans="1:5" x14ac:dyDescent="0.25">
      <c r="A26" s="4" t="s">
        <v>15</v>
      </c>
      <c r="B26" s="12"/>
      <c r="C26" s="4">
        <v>16</v>
      </c>
      <c r="D26" s="4">
        <v>4</v>
      </c>
      <c r="E26" s="5">
        <f t="shared" si="0"/>
        <v>25</v>
      </c>
    </row>
    <row r="27" spans="1:5" x14ac:dyDescent="0.25">
      <c r="A27" s="4" t="s">
        <v>102</v>
      </c>
      <c r="B27" s="12" t="s">
        <v>133</v>
      </c>
      <c r="C27" s="4">
        <v>2</v>
      </c>
      <c r="D27" s="4">
        <v>0</v>
      </c>
      <c r="E27" s="5">
        <f t="shared" si="0"/>
        <v>0</v>
      </c>
    </row>
    <row r="28" spans="1:5" x14ac:dyDescent="0.25">
      <c r="A28" s="4" t="s">
        <v>98</v>
      </c>
      <c r="B28" s="12"/>
      <c r="C28" s="4">
        <v>0</v>
      </c>
      <c r="D28" s="4">
        <v>0</v>
      </c>
      <c r="E28" s="5">
        <v>0</v>
      </c>
    </row>
    <row r="29" spans="1:5" x14ac:dyDescent="0.25">
      <c r="A29" s="4" t="s">
        <v>71</v>
      </c>
      <c r="B29" s="12"/>
      <c r="C29" s="4">
        <v>5</v>
      </c>
      <c r="D29" s="4">
        <v>0</v>
      </c>
      <c r="E29" s="5">
        <f t="shared" si="0"/>
        <v>0</v>
      </c>
    </row>
    <row r="30" spans="1:5" x14ac:dyDescent="0.25">
      <c r="A30" s="4" t="s">
        <v>67</v>
      </c>
      <c r="B30" s="12" t="s">
        <v>132</v>
      </c>
      <c r="C30" s="4">
        <v>20</v>
      </c>
      <c r="D30" s="4">
        <f>9+1+1</f>
        <v>11</v>
      </c>
      <c r="E30" s="5">
        <f t="shared" si="0"/>
        <v>55.000000000000007</v>
      </c>
    </row>
    <row r="31" spans="1:5" x14ac:dyDescent="0.25">
      <c r="A31" s="4" t="s">
        <v>114</v>
      </c>
      <c r="B31" s="12"/>
      <c r="C31" s="4">
        <v>20</v>
      </c>
      <c r="D31" s="4">
        <f>1+3</f>
        <v>4</v>
      </c>
      <c r="E31" s="5">
        <f t="shared" si="0"/>
        <v>20</v>
      </c>
    </row>
    <row r="32" spans="1:5" x14ac:dyDescent="0.25">
      <c r="A32" s="4" t="s">
        <v>84</v>
      </c>
      <c r="B32" s="12"/>
      <c r="C32" s="4">
        <v>20</v>
      </c>
      <c r="D32" s="4">
        <v>1</v>
      </c>
      <c r="E32" s="5">
        <f t="shared" si="0"/>
        <v>5</v>
      </c>
    </row>
    <row r="33" spans="1:5" x14ac:dyDescent="0.25">
      <c r="A33" s="4" t="s">
        <v>5</v>
      </c>
      <c r="B33" s="12" t="s">
        <v>127</v>
      </c>
      <c r="C33" s="4">
        <v>16</v>
      </c>
      <c r="D33" s="4">
        <v>2</v>
      </c>
      <c r="E33" s="5">
        <f t="shared" si="0"/>
        <v>12.5</v>
      </c>
    </row>
    <row r="34" spans="1:5" x14ac:dyDescent="0.25">
      <c r="A34" s="4" t="s">
        <v>6</v>
      </c>
      <c r="B34" s="12"/>
      <c r="C34" s="4">
        <v>19</v>
      </c>
      <c r="D34" s="4">
        <v>1</v>
      </c>
      <c r="E34" s="5">
        <f t="shared" ref="E34:E65" si="1">(D34/C34)*100</f>
        <v>5.2631578947368416</v>
      </c>
    </row>
    <row r="35" spans="1:5" x14ac:dyDescent="0.25">
      <c r="A35" s="4" t="s">
        <v>6</v>
      </c>
      <c r="B35" s="12"/>
      <c r="C35" s="4">
        <v>13</v>
      </c>
      <c r="D35" s="4">
        <v>1</v>
      </c>
      <c r="E35" s="5">
        <f t="shared" si="1"/>
        <v>7.6923076923076925</v>
      </c>
    </row>
    <row r="36" spans="1:5" x14ac:dyDescent="0.25">
      <c r="A36" s="4" t="s">
        <v>7</v>
      </c>
      <c r="B36" s="12"/>
      <c r="C36" s="4">
        <v>4</v>
      </c>
      <c r="D36" s="4">
        <v>0</v>
      </c>
      <c r="E36" s="5">
        <f t="shared" si="1"/>
        <v>0</v>
      </c>
    </row>
    <row r="37" spans="1:5" x14ac:dyDescent="0.25">
      <c r="A37" s="4" t="s">
        <v>7</v>
      </c>
      <c r="B37" s="12"/>
      <c r="C37" s="4">
        <v>6</v>
      </c>
      <c r="D37" s="4">
        <v>0</v>
      </c>
      <c r="E37" s="5">
        <f t="shared" si="1"/>
        <v>0</v>
      </c>
    </row>
    <row r="38" spans="1:5" x14ac:dyDescent="0.25">
      <c r="A38" s="4" t="s">
        <v>8</v>
      </c>
      <c r="B38" s="12"/>
      <c r="C38" s="4">
        <v>5</v>
      </c>
      <c r="D38" s="4">
        <v>0</v>
      </c>
      <c r="E38" s="5">
        <f t="shared" si="1"/>
        <v>0</v>
      </c>
    </row>
    <row r="39" spans="1:5" x14ac:dyDescent="0.25">
      <c r="A39" s="4" t="s">
        <v>8</v>
      </c>
      <c r="B39" s="12"/>
      <c r="C39" s="4">
        <v>10</v>
      </c>
      <c r="D39" s="4">
        <v>2</v>
      </c>
      <c r="E39" s="5">
        <f t="shared" si="1"/>
        <v>20</v>
      </c>
    </row>
    <row r="40" spans="1:5" x14ac:dyDescent="0.25">
      <c r="A40" s="4" t="s">
        <v>11</v>
      </c>
      <c r="B40" s="12"/>
      <c r="C40" s="4">
        <v>25</v>
      </c>
      <c r="D40" s="4">
        <v>7</v>
      </c>
      <c r="E40" s="5">
        <f t="shared" si="1"/>
        <v>28.000000000000004</v>
      </c>
    </row>
    <row r="41" spans="1:5" x14ac:dyDescent="0.25">
      <c r="A41" s="4" t="s">
        <v>101</v>
      </c>
      <c r="B41" s="12" t="s">
        <v>134</v>
      </c>
      <c r="C41" s="4">
        <v>0</v>
      </c>
      <c r="D41" s="4">
        <v>0</v>
      </c>
      <c r="E41" s="5">
        <v>0</v>
      </c>
    </row>
    <row r="42" spans="1:5" x14ac:dyDescent="0.25">
      <c r="A42" s="4" t="s">
        <v>72</v>
      </c>
      <c r="B42" s="12"/>
      <c r="C42" s="4">
        <v>14</v>
      </c>
      <c r="D42" s="4">
        <v>1</v>
      </c>
      <c r="E42" s="5">
        <f t="shared" si="1"/>
        <v>7.1428571428571423</v>
      </c>
    </row>
    <row r="43" spans="1:5" x14ac:dyDescent="0.25">
      <c r="A43" s="4" t="s">
        <v>74</v>
      </c>
      <c r="B43" s="12"/>
      <c r="C43" s="4">
        <v>2</v>
      </c>
      <c r="D43" s="4">
        <v>0</v>
      </c>
      <c r="E43" s="5">
        <f t="shared" si="1"/>
        <v>0</v>
      </c>
    </row>
    <row r="44" spans="1:5" x14ac:dyDescent="0.25">
      <c r="A44" s="4" t="s">
        <v>69</v>
      </c>
      <c r="B44" s="12" t="s">
        <v>135</v>
      </c>
      <c r="C44" s="4">
        <v>0</v>
      </c>
      <c r="D44" s="4">
        <v>0</v>
      </c>
      <c r="E44" s="5">
        <v>0</v>
      </c>
    </row>
    <row r="45" spans="1:5" x14ac:dyDescent="0.25">
      <c r="A45" s="4" t="s">
        <v>111</v>
      </c>
      <c r="B45" s="12"/>
      <c r="C45" s="4">
        <v>20</v>
      </c>
      <c r="D45" s="4">
        <v>1</v>
      </c>
      <c r="E45" s="5">
        <f t="shared" si="1"/>
        <v>5</v>
      </c>
    </row>
    <row r="46" spans="1:5" x14ac:dyDescent="0.25">
      <c r="A46" s="6" t="s">
        <v>26</v>
      </c>
      <c r="B46" s="12"/>
      <c r="C46" s="6">
        <v>10</v>
      </c>
      <c r="D46" s="4">
        <f>2</f>
        <v>2</v>
      </c>
      <c r="E46" s="5">
        <f t="shared" si="1"/>
        <v>20</v>
      </c>
    </row>
    <row r="47" spans="1:5" x14ac:dyDescent="0.25">
      <c r="A47" s="4" t="s">
        <v>117</v>
      </c>
      <c r="B47" s="12"/>
      <c r="C47" s="4">
        <v>0</v>
      </c>
      <c r="D47" s="4">
        <v>0</v>
      </c>
      <c r="E47" s="5">
        <v>0</v>
      </c>
    </row>
    <row r="48" spans="1:5" x14ac:dyDescent="0.25">
      <c r="A48" s="4" t="s">
        <v>70</v>
      </c>
      <c r="B48" s="12"/>
      <c r="C48" s="4">
        <v>0</v>
      </c>
      <c r="D48" s="4">
        <v>0</v>
      </c>
      <c r="E48" s="5">
        <v>0</v>
      </c>
    </row>
    <row r="49" spans="1:5" x14ac:dyDescent="0.25">
      <c r="A49" s="4" t="s">
        <v>109</v>
      </c>
      <c r="B49" s="12"/>
      <c r="C49" s="4">
        <v>0</v>
      </c>
      <c r="D49" s="4">
        <v>0</v>
      </c>
      <c r="E49" s="5">
        <v>0</v>
      </c>
    </row>
    <row r="50" spans="1:5" x14ac:dyDescent="0.25">
      <c r="A50" s="4" t="s">
        <v>105</v>
      </c>
      <c r="B50" s="12" t="s">
        <v>131</v>
      </c>
      <c r="C50" s="4">
        <v>20</v>
      </c>
      <c r="D50" s="4">
        <v>0</v>
      </c>
      <c r="E50" s="5">
        <f t="shared" si="1"/>
        <v>0</v>
      </c>
    </row>
    <row r="51" spans="1:5" x14ac:dyDescent="0.25">
      <c r="A51" s="4" t="s">
        <v>91</v>
      </c>
      <c r="B51" s="12"/>
      <c r="C51" s="4">
        <v>4</v>
      </c>
      <c r="D51" s="4">
        <f>1</f>
        <v>1</v>
      </c>
      <c r="E51" s="5">
        <f t="shared" si="1"/>
        <v>25</v>
      </c>
    </row>
    <row r="52" spans="1:5" x14ac:dyDescent="0.25">
      <c r="A52" s="4" t="s">
        <v>100</v>
      </c>
      <c r="B52" s="12"/>
      <c r="C52" s="4">
        <v>3</v>
      </c>
      <c r="D52" s="4">
        <f>1+1</f>
        <v>2</v>
      </c>
      <c r="E52" s="5">
        <f t="shared" si="1"/>
        <v>66.666666666666657</v>
      </c>
    </row>
    <row r="53" spans="1:5" x14ac:dyDescent="0.25">
      <c r="A53" s="6" t="s">
        <v>49</v>
      </c>
      <c r="B53" s="12"/>
      <c r="C53" s="6">
        <v>3</v>
      </c>
      <c r="D53" s="4">
        <v>0</v>
      </c>
      <c r="E53" s="5">
        <f t="shared" si="1"/>
        <v>0</v>
      </c>
    </row>
    <row r="54" spans="1:5" x14ac:dyDescent="0.25">
      <c r="A54" s="6" t="s">
        <v>43</v>
      </c>
      <c r="B54" s="12"/>
      <c r="C54" s="6">
        <v>21</v>
      </c>
      <c r="D54" s="4">
        <f>13+1</f>
        <v>14</v>
      </c>
      <c r="E54" s="5">
        <f t="shared" si="1"/>
        <v>66.666666666666657</v>
      </c>
    </row>
    <row r="55" spans="1:5" x14ac:dyDescent="0.25">
      <c r="A55" s="6" t="s">
        <v>34</v>
      </c>
      <c r="B55" s="12"/>
      <c r="C55" s="6">
        <v>5</v>
      </c>
      <c r="D55" s="4">
        <v>0</v>
      </c>
      <c r="E55" s="5">
        <f t="shared" si="1"/>
        <v>0</v>
      </c>
    </row>
    <row r="56" spans="1:5" x14ac:dyDescent="0.25">
      <c r="A56" s="4" t="s">
        <v>16</v>
      </c>
      <c r="B56" s="12"/>
      <c r="C56" s="4">
        <v>5</v>
      </c>
      <c r="D56" s="4">
        <v>0</v>
      </c>
      <c r="E56" s="5">
        <f t="shared" si="1"/>
        <v>0</v>
      </c>
    </row>
    <row r="57" spans="1:5" x14ac:dyDescent="0.25">
      <c r="A57" s="4" t="s">
        <v>16</v>
      </c>
      <c r="B57" s="12"/>
      <c r="C57" s="4">
        <v>10</v>
      </c>
      <c r="D57" s="4">
        <v>1</v>
      </c>
      <c r="E57" s="5">
        <f t="shared" si="1"/>
        <v>10</v>
      </c>
    </row>
    <row r="58" spans="1:5" x14ac:dyDescent="0.25">
      <c r="A58" s="4" t="s">
        <v>17</v>
      </c>
      <c r="B58" s="12"/>
      <c r="C58" s="4">
        <v>1</v>
      </c>
      <c r="D58" s="4">
        <v>0</v>
      </c>
      <c r="E58" s="5">
        <f t="shared" si="1"/>
        <v>0</v>
      </c>
    </row>
    <row r="59" spans="1:5" x14ac:dyDescent="0.25">
      <c r="A59" s="4" t="s">
        <v>17</v>
      </c>
      <c r="B59" s="12"/>
      <c r="C59" s="4">
        <v>7</v>
      </c>
      <c r="D59" s="4">
        <v>0</v>
      </c>
      <c r="E59" s="5">
        <f t="shared" si="1"/>
        <v>0</v>
      </c>
    </row>
    <row r="60" spans="1:5" x14ac:dyDescent="0.25">
      <c r="A60" s="4" t="s">
        <v>17</v>
      </c>
      <c r="B60" s="12"/>
      <c r="C60" s="4">
        <v>7</v>
      </c>
      <c r="D60" s="4">
        <v>1</v>
      </c>
      <c r="E60" s="5">
        <f t="shared" si="1"/>
        <v>14.285714285714285</v>
      </c>
    </row>
    <row r="61" spans="1:5" x14ac:dyDescent="0.25">
      <c r="A61" s="4" t="s">
        <v>18</v>
      </c>
      <c r="B61" s="12"/>
      <c r="C61" s="4">
        <v>7</v>
      </c>
      <c r="D61" s="4">
        <v>0</v>
      </c>
      <c r="E61" s="5">
        <f t="shared" si="1"/>
        <v>0</v>
      </c>
    </row>
    <row r="62" spans="1:5" x14ac:dyDescent="0.25">
      <c r="A62" s="4" t="s">
        <v>18</v>
      </c>
      <c r="B62" s="12"/>
      <c r="C62" s="4">
        <v>7</v>
      </c>
      <c r="D62" s="4">
        <v>0</v>
      </c>
      <c r="E62" s="5">
        <f t="shared" si="1"/>
        <v>0</v>
      </c>
    </row>
    <row r="63" spans="1:5" x14ac:dyDescent="0.25">
      <c r="A63" s="4" t="s">
        <v>14</v>
      </c>
      <c r="B63" s="12" t="s">
        <v>130</v>
      </c>
      <c r="C63" s="4">
        <v>4</v>
      </c>
      <c r="D63" s="4">
        <v>0</v>
      </c>
      <c r="E63" s="5">
        <f t="shared" si="1"/>
        <v>0</v>
      </c>
    </row>
    <row r="64" spans="1:5" x14ac:dyDescent="0.25">
      <c r="A64" s="4" t="s">
        <v>14</v>
      </c>
      <c r="B64" s="12"/>
      <c r="C64" s="4">
        <v>24</v>
      </c>
      <c r="D64" s="4">
        <v>1</v>
      </c>
      <c r="E64" s="5">
        <f t="shared" si="1"/>
        <v>4.1666666666666661</v>
      </c>
    </row>
    <row r="65" spans="1:5" x14ac:dyDescent="0.25">
      <c r="A65" s="4" t="s">
        <v>14</v>
      </c>
      <c r="B65" s="12"/>
      <c r="C65" s="4">
        <v>12</v>
      </c>
      <c r="D65" s="4">
        <v>2</v>
      </c>
      <c r="E65" s="5">
        <f t="shared" si="1"/>
        <v>16.666666666666664</v>
      </c>
    </row>
    <row r="66" spans="1:5" x14ac:dyDescent="0.25">
      <c r="A66" s="4" t="s">
        <v>57</v>
      </c>
      <c r="B66" s="12"/>
      <c r="C66" s="4">
        <v>5</v>
      </c>
      <c r="D66" s="4">
        <v>1</v>
      </c>
      <c r="E66" s="5">
        <f t="shared" ref="E66:E97" si="2">(D66/C66)*100</f>
        <v>20</v>
      </c>
    </row>
    <row r="67" spans="1:5" x14ac:dyDescent="0.25">
      <c r="A67" s="4" t="s">
        <v>53</v>
      </c>
      <c r="B67" s="12"/>
      <c r="C67" s="4">
        <v>8</v>
      </c>
      <c r="D67" s="4">
        <v>2</v>
      </c>
      <c r="E67" s="5">
        <f t="shared" si="2"/>
        <v>25</v>
      </c>
    </row>
    <row r="68" spans="1:5" x14ac:dyDescent="0.25">
      <c r="A68" s="4" t="s">
        <v>58</v>
      </c>
      <c r="B68" s="12"/>
      <c r="C68" s="4">
        <v>20</v>
      </c>
      <c r="D68" s="4">
        <f>1+1</f>
        <v>2</v>
      </c>
      <c r="E68" s="5">
        <f t="shared" si="2"/>
        <v>10</v>
      </c>
    </row>
    <row r="69" spans="1:5" x14ac:dyDescent="0.25">
      <c r="A69" s="6" t="s">
        <v>51</v>
      </c>
      <c r="B69" s="12"/>
      <c r="C69" s="6">
        <v>2</v>
      </c>
      <c r="D69" s="4">
        <v>0</v>
      </c>
      <c r="E69" s="5">
        <f t="shared" si="2"/>
        <v>0</v>
      </c>
    </row>
    <row r="70" spans="1:5" x14ac:dyDescent="0.25">
      <c r="A70" s="6" t="s">
        <v>50</v>
      </c>
      <c r="B70" s="12"/>
      <c r="C70" s="6">
        <v>8</v>
      </c>
      <c r="D70" s="4">
        <f>1+1</f>
        <v>2</v>
      </c>
      <c r="E70" s="5">
        <f t="shared" si="2"/>
        <v>25</v>
      </c>
    </row>
    <row r="71" spans="1:5" x14ac:dyDescent="0.25">
      <c r="A71" s="4" t="s">
        <v>56</v>
      </c>
      <c r="B71" s="12"/>
      <c r="C71" s="4">
        <v>0</v>
      </c>
      <c r="D71" s="4">
        <v>0</v>
      </c>
      <c r="E71" s="5">
        <v>0</v>
      </c>
    </row>
    <row r="72" spans="1:5" x14ac:dyDescent="0.25">
      <c r="A72" s="4" t="s">
        <v>61</v>
      </c>
      <c r="B72" s="12"/>
      <c r="C72" s="4">
        <v>5</v>
      </c>
      <c r="D72" s="4">
        <v>0</v>
      </c>
      <c r="E72" s="5">
        <f t="shared" si="2"/>
        <v>0</v>
      </c>
    </row>
    <row r="73" spans="1:5" x14ac:dyDescent="0.25">
      <c r="A73" s="4" t="s">
        <v>63</v>
      </c>
      <c r="B73" s="12"/>
      <c r="C73" s="4">
        <v>8</v>
      </c>
      <c r="D73" s="4">
        <v>1</v>
      </c>
      <c r="E73" s="5">
        <f t="shared" si="2"/>
        <v>12.5</v>
      </c>
    </row>
    <row r="74" spans="1:5" x14ac:dyDescent="0.25">
      <c r="A74" s="4" t="s">
        <v>52</v>
      </c>
      <c r="B74" s="12"/>
      <c r="C74" s="4">
        <v>2</v>
      </c>
      <c r="D74" s="4">
        <v>0</v>
      </c>
      <c r="E74" s="5">
        <f t="shared" si="2"/>
        <v>0</v>
      </c>
    </row>
    <row r="75" spans="1:5" x14ac:dyDescent="0.25">
      <c r="A75" s="4" t="s">
        <v>12</v>
      </c>
      <c r="B75" s="12" t="s">
        <v>129</v>
      </c>
      <c r="C75" s="4">
        <v>2</v>
      </c>
      <c r="D75" s="4">
        <v>0</v>
      </c>
      <c r="E75" s="5">
        <f t="shared" si="2"/>
        <v>0</v>
      </c>
    </row>
    <row r="76" spans="1:5" x14ac:dyDescent="0.25">
      <c r="A76" s="4" t="s">
        <v>12</v>
      </c>
      <c r="B76" s="12"/>
      <c r="C76" s="4">
        <v>15</v>
      </c>
      <c r="D76" s="4">
        <v>0</v>
      </c>
      <c r="E76" s="5">
        <f t="shared" si="2"/>
        <v>0</v>
      </c>
    </row>
    <row r="77" spans="1:5" x14ac:dyDescent="0.25">
      <c r="A77" s="4" t="s">
        <v>12</v>
      </c>
      <c r="B77" s="12"/>
      <c r="C77" s="4">
        <v>12</v>
      </c>
      <c r="D77" s="4">
        <v>1</v>
      </c>
      <c r="E77" s="5">
        <f t="shared" si="2"/>
        <v>8.3333333333333321</v>
      </c>
    </row>
    <row r="78" spans="1:5" x14ac:dyDescent="0.25">
      <c r="A78" s="4" t="s">
        <v>103</v>
      </c>
      <c r="B78" s="12" t="s">
        <v>137</v>
      </c>
      <c r="C78" s="4">
        <v>2</v>
      </c>
      <c r="D78" s="4">
        <f>1+1</f>
        <v>2</v>
      </c>
      <c r="E78" s="5">
        <f t="shared" si="2"/>
        <v>100</v>
      </c>
    </row>
    <row r="79" spans="1:5" x14ac:dyDescent="0.25">
      <c r="A79" s="4" t="s">
        <v>112</v>
      </c>
      <c r="B79" s="12"/>
      <c r="C79" s="4">
        <v>1</v>
      </c>
      <c r="D79" s="6">
        <v>0</v>
      </c>
      <c r="E79" s="5">
        <f t="shared" si="2"/>
        <v>0</v>
      </c>
    </row>
    <row r="80" spans="1:5" x14ac:dyDescent="0.25">
      <c r="A80" s="4" t="s">
        <v>106</v>
      </c>
      <c r="B80" s="12"/>
      <c r="C80" s="4">
        <v>1</v>
      </c>
      <c r="D80" s="4">
        <v>0</v>
      </c>
      <c r="E80" s="5">
        <f t="shared" si="2"/>
        <v>0</v>
      </c>
    </row>
    <row r="81" spans="1:5" x14ac:dyDescent="0.25">
      <c r="A81" s="4" t="s">
        <v>113</v>
      </c>
      <c r="B81" s="12"/>
      <c r="C81" s="4">
        <v>0</v>
      </c>
      <c r="D81" s="4">
        <v>0</v>
      </c>
      <c r="E81" s="5">
        <v>0</v>
      </c>
    </row>
    <row r="82" spans="1:5" x14ac:dyDescent="0.25">
      <c r="A82" s="4" t="s">
        <v>68</v>
      </c>
      <c r="B82" s="12"/>
      <c r="C82" s="4">
        <v>8</v>
      </c>
      <c r="D82" s="4">
        <f>1+1+1</f>
        <v>3</v>
      </c>
      <c r="E82" s="5">
        <f t="shared" si="2"/>
        <v>37.5</v>
      </c>
    </row>
    <row r="83" spans="1:5" x14ac:dyDescent="0.25">
      <c r="A83" s="4" t="s">
        <v>115</v>
      </c>
      <c r="B83" s="12"/>
      <c r="C83" s="4">
        <v>3</v>
      </c>
      <c r="D83" s="4">
        <f>1</f>
        <v>1</v>
      </c>
      <c r="E83" s="5">
        <f t="shared" si="2"/>
        <v>33.333333333333329</v>
      </c>
    </row>
    <row r="84" spans="1:5" x14ac:dyDescent="0.25">
      <c r="A84" s="4" t="s">
        <v>108</v>
      </c>
      <c r="B84" s="12"/>
      <c r="C84" s="4">
        <v>1</v>
      </c>
      <c r="D84" s="4">
        <v>0</v>
      </c>
      <c r="E84" s="5">
        <f t="shared" si="2"/>
        <v>0</v>
      </c>
    </row>
    <row r="85" spans="1:5" x14ac:dyDescent="0.25">
      <c r="A85" s="6" t="s">
        <v>36</v>
      </c>
      <c r="B85" s="12"/>
      <c r="C85" s="6">
        <v>3</v>
      </c>
      <c r="D85" s="4">
        <v>0</v>
      </c>
      <c r="E85" s="5">
        <f t="shared" si="2"/>
        <v>0</v>
      </c>
    </row>
    <row r="86" spans="1:5" x14ac:dyDescent="0.25">
      <c r="A86" s="4" t="s">
        <v>107</v>
      </c>
      <c r="B86" s="12"/>
      <c r="C86" s="4">
        <v>0</v>
      </c>
      <c r="D86" s="4">
        <v>0</v>
      </c>
      <c r="E86" s="5">
        <v>0</v>
      </c>
    </row>
    <row r="87" spans="1:5" x14ac:dyDescent="0.25">
      <c r="A87" s="6" t="s">
        <v>33</v>
      </c>
      <c r="B87" s="11" t="s">
        <v>139</v>
      </c>
      <c r="C87" s="6">
        <v>20</v>
      </c>
      <c r="D87" s="4">
        <f>3+4+1+1</f>
        <v>9</v>
      </c>
      <c r="E87" s="5">
        <f t="shared" si="2"/>
        <v>45</v>
      </c>
    </row>
    <row r="88" spans="1:5" x14ac:dyDescent="0.25">
      <c r="A88" s="6" t="s">
        <v>29</v>
      </c>
      <c r="B88" s="11"/>
      <c r="C88" s="6">
        <v>20</v>
      </c>
      <c r="D88" s="4">
        <f>1+1+3+2</f>
        <v>7</v>
      </c>
      <c r="E88" s="5">
        <f t="shared" si="2"/>
        <v>35</v>
      </c>
    </row>
    <row r="89" spans="1:5" x14ac:dyDescent="0.25">
      <c r="A89" s="6" t="s">
        <v>19</v>
      </c>
      <c r="B89" s="11"/>
      <c r="C89" s="6">
        <v>27</v>
      </c>
      <c r="D89" s="4">
        <v>0</v>
      </c>
      <c r="E89" s="5">
        <f t="shared" si="2"/>
        <v>0</v>
      </c>
    </row>
    <row r="90" spans="1:5" x14ac:dyDescent="0.25">
      <c r="A90" s="6" t="s">
        <v>25</v>
      </c>
      <c r="B90" s="11"/>
      <c r="C90" s="6">
        <v>24</v>
      </c>
      <c r="D90" s="4">
        <v>0</v>
      </c>
      <c r="E90" s="5">
        <f t="shared" si="2"/>
        <v>0</v>
      </c>
    </row>
    <row r="91" spans="1:5" x14ac:dyDescent="0.25">
      <c r="A91" s="4" t="s">
        <v>28</v>
      </c>
      <c r="B91" s="11"/>
      <c r="C91" s="6">
        <v>10</v>
      </c>
      <c r="D91" s="4">
        <f>1+1</f>
        <v>2</v>
      </c>
      <c r="E91" s="5">
        <f t="shared" si="2"/>
        <v>20</v>
      </c>
    </row>
    <row r="92" spans="1:5" x14ac:dyDescent="0.25">
      <c r="A92" s="6" t="s">
        <v>22</v>
      </c>
      <c r="B92" s="11"/>
      <c r="C92" s="6">
        <v>43</v>
      </c>
      <c r="D92" s="4">
        <v>4</v>
      </c>
      <c r="E92" s="5">
        <f t="shared" si="2"/>
        <v>9.3023255813953494</v>
      </c>
    </row>
    <row r="93" spans="1:5" x14ac:dyDescent="0.25">
      <c r="A93" s="6" t="s">
        <v>24</v>
      </c>
      <c r="B93" s="11" t="s">
        <v>136</v>
      </c>
      <c r="C93" s="6">
        <v>5</v>
      </c>
      <c r="D93" s="4">
        <v>0</v>
      </c>
      <c r="E93" s="5">
        <f t="shared" si="2"/>
        <v>0</v>
      </c>
    </row>
    <row r="94" spans="1:5" x14ac:dyDescent="0.25">
      <c r="A94" s="6" t="s">
        <v>32</v>
      </c>
      <c r="B94" s="11"/>
      <c r="C94" s="6">
        <v>0</v>
      </c>
      <c r="D94" s="4">
        <v>0</v>
      </c>
      <c r="E94" s="5">
        <v>0</v>
      </c>
    </row>
    <row r="95" spans="1:5" x14ac:dyDescent="0.25">
      <c r="A95" s="4" t="s">
        <v>27</v>
      </c>
      <c r="B95" s="11"/>
      <c r="C95" s="6">
        <v>0</v>
      </c>
      <c r="D95" s="4">
        <v>0</v>
      </c>
      <c r="E95" s="5">
        <v>0</v>
      </c>
    </row>
    <row r="96" spans="1:5" x14ac:dyDescent="0.25">
      <c r="A96" s="6" t="s">
        <v>46</v>
      </c>
      <c r="B96" s="11" t="s">
        <v>138</v>
      </c>
      <c r="C96" s="6">
        <v>6</v>
      </c>
      <c r="D96" s="4">
        <v>1</v>
      </c>
      <c r="E96" s="5">
        <f t="shared" si="2"/>
        <v>16.666666666666664</v>
      </c>
    </row>
    <row r="97" spans="1:5" x14ac:dyDescent="0.25">
      <c r="A97" s="6" t="s">
        <v>42</v>
      </c>
      <c r="B97" s="11"/>
      <c r="C97" s="6">
        <v>20</v>
      </c>
      <c r="D97" s="4">
        <v>1</v>
      </c>
      <c r="E97" s="5">
        <f t="shared" si="2"/>
        <v>5</v>
      </c>
    </row>
    <row r="98" spans="1:5" x14ac:dyDescent="0.25">
      <c r="A98" s="6" t="s">
        <v>48</v>
      </c>
      <c r="B98" s="11"/>
      <c r="C98" s="6">
        <v>0</v>
      </c>
      <c r="D98" s="4">
        <v>0</v>
      </c>
      <c r="E98" s="5">
        <v>0</v>
      </c>
    </row>
    <row r="99" spans="1:5" x14ac:dyDescent="0.25">
      <c r="A99" s="6" t="s">
        <v>40</v>
      </c>
      <c r="B99" s="11"/>
      <c r="C99" s="6">
        <v>14</v>
      </c>
      <c r="D99" s="4">
        <v>0</v>
      </c>
      <c r="E99" s="5">
        <f t="shared" ref="E98:E129" si="3">(D99/C99)*100</f>
        <v>0</v>
      </c>
    </row>
    <row r="100" spans="1:5" x14ac:dyDescent="0.25">
      <c r="A100" s="6" t="s">
        <v>44</v>
      </c>
      <c r="B100" s="11"/>
      <c r="C100" s="6">
        <v>17</v>
      </c>
      <c r="D100" s="4">
        <v>0</v>
      </c>
      <c r="E100" s="5">
        <f t="shared" si="3"/>
        <v>0</v>
      </c>
    </row>
    <row r="101" spans="1:5" x14ac:dyDescent="0.25">
      <c r="A101" s="6" t="s">
        <v>38</v>
      </c>
      <c r="B101" s="11"/>
      <c r="C101" s="6">
        <v>20</v>
      </c>
      <c r="D101" s="4">
        <v>4</v>
      </c>
      <c r="E101" s="5">
        <f t="shared" si="3"/>
        <v>20</v>
      </c>
    </row>
    <row r="102" spans="1:5" x14ac:dyDescent="0.25">
      <c r="A102" s="6" t="s">
        <v>30</v>
      </c>
      <c r="B102" s="11"/>
      <c r="C102" s="6">
        <v>20</v>
      </c>
      <c r="D102" s="4">
        <v>1</v>
      </c>
      <c r="E102" s="5">
        <f t="shared" si="3"/>
        <v>5</v>
      </c>
    </row>
    <row r="103" spans="1:5" x14ac:dyDescent="0.25">
      <c r="A103" s="6" t="s">
        <v>23</v>
      </c>
      <c r="B103" s="11"/>
      <c r="C103" s="6">
        <v>2</v>
      </c>
      <c r="D103" s="4">
        <v>0</v>
      </c>
      <c r="E103" s="5">
        <f t="shared" si="3"/>
        <v>0</v>
      </c>
    </row>
    <row r="104" spans="1:5" x14ac:dyDescent="0.25">
      <c r="A104" s="6" t="s">
        <v>31</v>
      </c>
      <c r="B104" s="11"/>
      <c r="C104" s="6">
        <v>11</v>
      </c>
      <c r="D104" s="4">
        <v>1</v>
      </c>
      <c r="E104" s="5">
        <f t="shared" si="3"/>
        <v>9.0909090909090917</v>
      </c>
    </row>
    <row r="105" spans="1:5" x14ac:dyDescent="0.25">
      <c r="A105" s="4" t="s">
        <v>82</v>
      </c>
      <c r="B105" s="12" t="s">
        <v>140</v>
      </c>
      <c r="C105" s="4">
        <v>19</v>
      </c>
      <c r="D105" s="4">
        <f>3+3+1</f>
        <v>7</v>
      </c>
      <c r="E105" s="5">
        <f t="shared" si="3"/>
        <v>36.84210526315789</v>
      </c>
    </row>
    <row r="106" spans="1:5" x14ac:dyDescent="0.25">
      <c r="A106" s="4" t="s">
        <v>80</v>
      </c>
      <c r="B106" s="12"/>
      <c r="C106" s="4">
        <v>0</v>
      </c>
      <c r="D106" s="4">
        <v>0</v>
      </c>
      <c r="E106" s="5">
        <v>0</v>
      </c>
    </row>
    <row r="107" spans="1:5" x14ac:dyDescent="0.25">
      <c r="A107" s="6" t="s">
        <v>20</v>
      </c>
      <c r="B107" s="12"/>
      <c r="C107" s="6">
        <v>23</v>
      </c>
      <c r="D107" s="4">
        <v>8</v>
      </c>
      <c r="E107" s="5">
        <f t="shared" si="3"/>
        <v>34.782608695652172</v>
      </c>
    </row>
    <row r="108" spans="1:5" x14ac:dyDescent="0.25">
      <c r="A108" s="4" t="s">
        <v>73</v>
      </c>
      <c r="B108" s="12"/>
      <c r="C108" s="4">
        <v>20</v>
      </c>
      <c r="D108" s="4">
        <v>4</v>
      </c>
      <c r="E108" s="5">
        <f t="shared" si="3"/>
        <v>20</v>
      </c>
    </row>
    <row r="109" spans="1:5" x14ac:dyDescent="0.25">
      <c r="A109" s="4" t="s">
        <v>90</v>
      </c>
      <c r="B109" s="12"/>
      <c r="C109" s="4">
        <v>6</v>
      </c>
      <c r="D109" s="4">
        <v>1</v>
      </c>
      <c r="E109" s="5">
        <f t="shared" si="3"/>
        <v>16.666666666666664</v>
      </c>
    </row>
    <row r="110" spans="1:5" x14ac:dyDescent="0.25">
      <c r="A110" s="4" t="s">
        <v>83</v>
      </c>
      <c r="B110" s="12"/>
      <c r="C110" s="4">
        <v>5</v>
      </c>
      <c r="D110" s="4">
        <v>0</v>
      </c>
      <c r="E110" s="5">
        <f t="shared" si="3"/>
        <v>0</v>
      </c>
    </row>
    <row r="111" spans="1:5" x14ac:dyDescent="0.25">
      <c r="A111" s="4" t="s">
        <v>99</v>
      </c>
      <c r="B111" s="12"/>
      <c r="C111" s="4">
        <v>8</v>
      </c>
      <c r="D111" s="4">
        <v>0</v>
      </c>
      <c r="E111" s="5">
        <f t="shared" si="3"/>
        <v>0</v>
      </c>
    </row>
    <row r="112" spans="1:5" x14ac:dyDescent="0.25">
      <c r="A112" s="4" t="s">
        <v>104</v>
      </c>
      <c r="B112" s="12"/>
      <c r="C112" s="4">
        <v>20</v>
      </c>
      <c r="D112" s="4">
        <v>0</v>
      </c>
      <c r="E112" s="5">
        <f t="shared" si="3"/>
        <v>0</v>
      </c>
    </row>
    <row r="113" spans="1:5" x14ac:dyDescent="0.25">
      <c r="A113" s="4" t="s">
        <v>76</v>
      </c>
      <c r="B113" s="12"/>
      <c r="C113" s="4">
        <v>14</v>
      </c>
      <c r="D113" s="4">
        <f>3+1</f>
        <v>4</v>
      </c>
      <c r="E113" s="5">
        <f t="shared" si="3"/>
        <v>28.571428571428569</v>
      </c>
    </row>
    <row r="114" spans="1:5" x14ac:dyDescent="0.25">
      <c r="A114" s="6" t="s">
        <v>45</v>
      </c>
      <c r="B114" s="11" t="s">
        <v>141</v>
      </c>
      <c r="C114" s="6">
        <v>20</v>
      </c>
      <c r="D114" s="4">
        <f>13+2</f>
        <v>15</v>
      </c>
      <c r="E114" s="5">
        <f t="shared" si="3"/>
        <v>75</v>
      </c>
    </row>
    <row r="115" spans="1:5" x14ac:dyDescent="0.25">
      <c r="A115" s="6" t="s">
        <v>37</v>
      </c>
      <c r="B115" s="11"/>
      <c r="C115" s="6">
        <v>16</v>
      </c>
      <c r="D115" s="4">
        <f>7+1+1</f>
        <v>9</v>
      </c>
      <c r="E115" s="5">
        <f t="shared" si="3"/>
        <v>56.25</v>
      </c>
    </row>
    <row r="116" spans="1:5" x14ac:dyDescent="0.25">
      <c r="A116" s="6" t="s">
        <v>35</v>
      </c>
      <c r="B116" s="11"/>
      <c r="C116" s="6">
        <v>5</v>
      </c>
      <c r="D116" s="4">
        <v>0</v>
      </c>
      <c r="E116" s="5">
        <f t="shared" si="3"/>
        <v>0</v>
      </c>
    </row>
    <row r="117" spans="1:5" x14ac:dyDescent="0.25">
      <c r="A117" s="6" t="s">
        <v>41</v>
      </c>
      <c r="B117" s="11"/>
      <c r="C117" s="6">
        <v>8</v>
      </c>
      <c r="D117" s="4">
        <f>1+2+2</f>
        <v>5</v>
      </c>
      <c r="E117" s="5">
        <f t="shared" si="3"/>
        <v>62.5</v>
      </c>
    </row>
    <row r="118" spans="1:5" x14ac:dyDescent="0.25">
      <c r="A118" s="6" t="s">
        <v>39</v>
      </c>
      <c r="B118" s="11"/>
      <c r="C118" s="6">
        <v>20</v>
      </c>
      <c r="D118" s="4">
        <f>9+4+4+2+1</f>
        <v>20</v>
      </c>
      <c r="E118" s="5">
        <f t="shared" si="3"/>
        <v>100</v>
      </c>
    </row>
    <row r="119" spans="1:5" x14ac:dyDescent="0.25">
      <c r="A119" s="6" t="s">
        <v>47</v>
      </c>
      <c r="B119" s="11"/>
      <c r="C119" s="6">
        <v>20</v>
      </c>
      <c r="D119" s="4">
        <f>6+2</f>
        <v>8</v>
      </c>
      <c r="E119" s="5">
        <f t="shared" si="3"/>
        <v>40</v>
      </c>
    </row>
    <row r="120" spans="1:5" x14ac:dyDescent="0.25">
      <c r="A120" s="4" t="s">
        <v>4</v>
      </c>
      <c r="B120" s="12" t="s">
        <v>142</v>
      </c>
      <c r="C120" s="4">
        <v>20</v>
      </c>
      <c r="D120" s="4">
        <v>1</v>
      </c>
      <c r="E120" s="5">
        <f t="shared" si="3"/>
        <v>5</v>
      </c>
    </row>
    <row r="121" spans="1:5" x14ac:dyDescent="0.25">
      <c r="A121" s="4" t="s">
        <v>85</v>
      </c>
      <c r="B121" s="12"/>
      <c r="C121" s="4">
        <v>20</v>
      </c>
      <c r="D121" s="4">
        <f>7</f>
        <v>7</v>
      </c>
      <c r="E121" s="5">
        <f t="shared" si="3"/>
        <v>35</v>
      </c>
    </row>
    <row r="122" spans="1:5" x14ac:dyDescent="0.25">
      <c r="A122" s="4" t="s">
        <v>75</v>
      </c>
      <c r="B122" s="12"/>
      <c r="C122" s="4">
        <v>5</v>
      </c>
      <c r="D122" s="4">
        <v>0</v>
      </c>
      <c r="E122" s="5">
        <f t="shared" si="3"/>
        <v>0</v>
      </c>
    </row>
    <row r="123" spans="1:5" x14ac:dyDescent="0.25">
      <c r="A123" s="4" t="s">
        <v>94</v>
      </c>
      <c r="B123" s="12"/>
      <c r="C123" s="4">
        <v>0</v>
      </c>
      <c r="D123" s="4">
        <v>0</v>
      </c>
      <c r="E123" s="5">
        <v>0</v>
      </c>
    </row>
    <row r="124" spans="1:5" x14ac:dyDescent="0.25">
      <c r="A124" s="4" t="s">
        <v>116</v>
      </c>
      <c r="B124" s="12"/>
      <c r="C124" s="4">
        <v>8</v>
      </c>
      <c r="D124" s="4">
        <v>2</v>
      </c>
      <c r="E124" s="5">
        <f t="shared" si="3"/>
        <v>25</v>
      </c>
    </row>
    <row r="125" spans="1:5" x14ac:dyDescent="0.25">
      <c r="A125" s="4" t="s">
        <v>121</v>
      </c>
      <c r="B125" s="12"/>
      <c r="C125" s="4">
        <v>10</v>
      </c>
      <c r="D125" s="6">
        <v>1</v>
      </c>
      <c r="E125" s="5">
        <f t="shared" si="3"/>
        <v>10</v>
      </c>
    </row>
    <row r="126" spans="1:5" x14ac:dyDescent="0.25">
      <c r="A126" s="4" t="s">
        <v>119</v>
      </c>
      <c r="B126" s="12"/>
      <c r="C126" s="4">
        <v>0</v>
      </c>
      <c r="D126" s="4">
        <v>0</v>
      </c>
      <c r="E126" s="5">
        <v>0</v>
      </c>
    </row>
    <row r="127" spans="1:5" x14ac:dyDescent="0.25">
      <c r="A127" s="4" t="s">
        <v>66</v>
      </c>
      <c r="B127" s="12"/>
      <c r="C127" s="4">
        <v>20</v>
      </c>
      <c r="D127" s="4">
        <f>6+7+1</f>
        <v>14</v>
      </c>
      <c r="E127" s="5">
        <f t="shared" si="3"/>
        <v>70</v>
      </c>
    </row>
    <row r="128" spans="1:5" x14ac:dyDescent="0.25">
      <c r="A128" s="4" t="s">
        <v>122</v>
      </c>
      <c r="B128" s="12"/>
      <c r="C128" s="4">
        <v>0</v>
      </c>
      <c r="D128" s="4">
        <v>0</v>
      </c>
      <c r="E128" s="5">
        <v>0</v>
      </c>
    </row>
    <row r="129" spans="1:5" x14ac:dyDescent="0.25">
      <c r="A129" s="4" t="s">
        <v>88</v>
      </c>
      <c r="B129" s="12"/>
      <c r="C129" s="4">
        <v>3</v>
      </c>
      <c r="D129" s="4">
        <v>0</v>
      </c>
      <c r="E129" s="5">
        <f t="shared" si="3"/>
        <v>0</v>
      </c>
    </row>
    <row r="130" spans="1:5" x14ac:dyDescent="0.25">
      <c r="A130" s="4" t="s">
        <v>123</v>
      </c>
      <c r="B130" s="12"/>
      <c r="C130" s="4">
        <v>0</v>
      </c>
      <c r="D130" s="4">
        <v>0</v>
      </c>
      <c r="E130" s="5">
        <v>0</v>
      </c>
    </row>
    <row r="131" spans="1:5" x14ac:dyDescent="0.25">
      <c r="A131" s="4" t="s">
        <v>118</v>
      </c>
      <c r="B131" s="12"/>
      <c r="C131" s="4">
        <v>0</v>
      </c>
      <c r="D131" s="4">
        <v>0</v>
      </c>
      <c r="E131" s="5">
        <v>0</v>
      </c>
    </row>
    <row r="132" spans="1:5" x14ac:dyDescent="0.25">
      <c r="A132" s="4" t="s">
        <v>87</v>
      </c>
      <c r="B132" s="12"/>
      <c r="C132" s="4">
        <v>0</v>
      </c>
      <c r="D132" s="4">
        <v>0</v>
      </c>
      <c r="E132" s="5">
        <v>0</v>
      </c>
    </row>
    <row r="133" spans="1:5" x14ac:dyDescent="0.25">
      <c r="A133" s="4" t="s">
        <v>60</v>
      </c>
      <c r="B133" s="12"/>
      <c r="C133" s="4">
        <v>2</v>
      </c>
      <c r="D133" s="4">
        <v>0</v>
      </c>
      <c r="E133" s="5">
        <f t="shared" ref="E130:E161" si="4">(D133/C133)*100</f>
        <v>0</v>
      </c>
    </row>
    <row r="134" spans="1:5" x14ac:dyDescent="0.25">
      <c r="A134" s="4" t="s">
        <v>110</v>
      </c>
      <c r="B134" s="12"/>
      <c r="C134" s="4">
        <v>0</v>
      </c>
      <c r="D134" s="4">
        <v>0</v>
      </c>
      <c r="E134" s="5">
        <v>0</v>
      </c>
    </row>
    <row r="135" spans="1:5" x14ac:dyDescent="0.25">
      <c r="A135" s="4" t="s">
        <v>120</v>
      </c>
      <c r="B135" s="12"/>
      <c r="C135" s="4">
        <v>0</v>
      </c>
      <c r="D135" s="4">
        <v>0</v>
      </c>
      <c r="E135" s="5">
        <v>0</v>
      </c>
    </row>
    <row r="136" spans="1:5" x14ac:dyDescent="0.25">
      <c r="A136" s="6" t="s">
        <v>21</v>
      </c>
      <c r="B136" s="12"/>
      <c r="C136" s="6">
        <v>29</v>
      </c>
      <c r="D136" s="4">
        <v>0</v>
      </c>
      <c r="E136" s="5">
        <f t="shared" si="4"/>
        <v>0</v>
      </c>
    </row>
    <row r="137" spans="1:5" x14ac:dyDescent="0.25">
      <c r="A137" s="4" t="s">
        <v>55</v>
      </c>
      <c r="B137" s="12"/>
      <c r="C137" s="4">
        <v>0</v>
      </c>
      <c r="D137" s="4">
        <v>0</v>
      </c>
      <c r="E137" s="5">
        <v>0</v>
      </c>
    </row>
    <row r="138" spans="1:5" x14ac:dyDescent="0.25">
      <c r="A138" s="4" t="s">
        <v>64</v>
      </c>
      <c r="B138" s="12"/>
      <c r="C138" s="4">
        <v>5</v>
      </c>
      <c r="D138" s="4">
        <v>0</v>
      </c>
      <c r="E138" s="5">
        <f t="shared" si="4"/>
        <v>0</v>
      </c>
    </row>
    <row r="139" spans="1:5" x14ac:dyDescent="0.25">
      <c r="E139" s="8"/>
    </row>
    <row r="151" spans="1:5" x14ac:dyDescent="0.25">
      <c r="A151" s="1"/>
      <c r="B151" s="9"/>
      <c r="C151" s="1"/>
      <c r="E151" s="3"/>
    </row>
  </sheetData>
  <sortState xmlns:xlrd2="http://schemas.microsoft.com/office/spreadsheetml/2017/richdata2" ref="A2:D138">
    <sortCondition ref="B2:B138"/>
    <sortCondition ref="A2:A138"/>
  </sortState>
  <mergeCells count="16">
    <mergeCell ref="B44:B49"/>
    <mergeCell ref="B3:B26"/>
    <mergeCell ref="B27:B29"/>
    <mergeCell ref="B30:B32"/>
    <mergeCell ref="B33:B40"/>
    <mergeCell ref="B41:B43"/>
    <mergeCell ref="B96:B104"/>
    <mergeCell ref="B105:B113"/>
    <mergeCell ref="B114:B119"/>
    <mergeCell ref="B120:B138"/>
    <mergeCell ref="B50:B62"/>
    <mergeCell ref="B63:B74"/>
    <mergeCell ref="B75:B77"/>
    <mergeCell ref="B78:B86"/>
    <mergeCell ref="B87:B92"/>
    <mergeCell ref="B93:B95"/>
  </mergeCells>
  <conditionalFormatting sqref="D1:D1048576">
    <cfRule type="cellIs" dxfId="0" priority="1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7CACE-A18E-4E3F-B356-39D1C6BA0AF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6DE3566D1454CAA624E292366A415" ma:contentTypeVersion="6" ma:contentTypeDescription="Create a new document." ma:contentTypeScope="" ma:versionID="d2e2bd8a27c0ee86e9e550a3f43b6386">
  <xsd:schema xmlns:xsd="http://www.w3.org/2001/XMLSchema" xmlns:xs="http://www.w3.org/2001/XMLSchema" xmlns:p="http://schemas.microsoft.com/office/2006/metadata/properties" xmlns:ns2="59559b50-6cd1-4b21-860b-33c059e2e541" targetNamespace="http://schemas.microsoft.com/office/2006/metadata/properties" ma:root="true" ma:fieldsID="813a23466e86f9ff65c38b90adf8d7f1" ns2:_="">
    <xsd:import namespace="59559b50-6cd1-4b21-860b-33c059e2e5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59b50-6cd1-4b21-860b-33c059e2e5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5D0A22-5E6C-493A-BA16-324A594497A8}"/>
</file>

<file path=customXml/itemProps2.xml><?xml version="1.0" encoding="utf-8"?>
<ds:datastoreItem xmlns:ds="http://schemas.openxmlformats.org/officeDocument/2006/customXml" ds:itemID="{C0181FDB-7702-44A2-BC95-79489CB7A189}"/>
</file>

<file path=customXml/itemProps3.xml><?xml version="1.0" encoding="utf-8"?>
<ds:datastoreItem xmlns:ds="http://schemas.openxmlformats.org/officeDocument/2006/customXml" ds:itemID="{E908E560-2D97-4AF3-89EE-732C342E7E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Velez, Jessica M.</dc:creator>
  <cp:lastModifiedBy>Velez, Jessica M.</cp:lastModifiedBy>
  <dcterms:created xsi:type="dcterms:W3CDTF">2018-11-09T19:26:50Z</dcterms:created>
  <dcterms:modified xsi:type="dcterms:W3CDTF">2020-03-20T18:37:27Z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0x01010014D6DE3566D1454CAA624E292366A415</vt:lpwstr>
  </property>
</Properties>
</file>