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/Downloads/"/>
    </mc:Choice>
  </mc:AlternateContent>
  <xr:revisionPtr revIDLastSave="0" documentId="13_ncr:1_{A6BDC41C-2405-7D4B-BC6A-D725648AD24A}" xr6:coauthVersionLast="45" xr6:coauthVersionMax="45" xr10:uidLastSave="{00000000-0000-0000-0000-000000000000}"/>
  <bookViews>
    <workbookView xWindow="8100" yWindow="3440" windowWidth="23960" windowHeight="17040" xr2:uid="{3D79380E-B711-564E-A1AC-F16DA80E7C1F}"/>
  </bookViews>
  <sheets>
    <sheet name="Sui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1" i="1" l="1"/>
  <c r="N30" i="1"/>
  <c r="N28" i="1"/>
  <c r="N29" i="1" l="1"/>
  <c r="N26" i="1" l="1"/>
  <c r="N25" i="1"/>
  <c r="N24" i="1"/>
  <c r="M26" i="1"/>
  <c r="M25" i="1"/>
  <c r="M24" i="1"/>
  <c r="N23" i="1"/>
  <c r="M23" i="1"/>
  <c r="N21" i="1"/>
  <c r="N20" i="1"/>
  <c r="N19" i="1"/>
  <c r="N18" i="1"/>
  <c r="N17" i="1"/>
  <c r="N16" i="1"/>
  <c r="M21" i="1"/>
  <c r="M20" i="1"/>
  <c r="M19" i="1"/>
  <c r="M18" i="1"/>
  <c r="M17" i="1"/>
  <c r="M16" i="1"/>
  <c r="N13" i="1"/>
  <c r="N12" i="1"/>
  <c r="N11" i="1"/>
  <c r="N10" i="1"/>
  <c r="N8" i="1"/>
  <c r="N7" i="1"/>
  <c r="N6" i="1"/>
  <c r="N5" i="1"/>
  <c r="N4" i="1"/>
  <c r="N3" i="1"/>
  <c r="M13" i="1"/>
  <c r="M12" i="1"/>
  <c r="M11" i="1"/>
  <c r="M10" i="1"/>
  <c r="M8" i="1"/>
  <c r="M7" i="1"/>
  <c r="M6" i="1"/>
  <c r="M5" i="1"/>
  <c r="M4" i="1"/>
  <c r="M3" i="1"/>
  <c r="G14" i="1"/>
  <c r="I14" i="1" s="1"/>
  <c r="H14" i="1"/>
  <c r="J14" i="1" l="1"/>
  <c r="K14" i="1"/>
  <c r="N2" i="1"/>
  <c r="N9" i="1"/>
  <c r="M2" i="1"/>
  <c r="M9" i="1"/>
  <c r="N22" i="1"/>
  <c r="N15" i="1"/>
  <c r="M15" i="1"/>
  <c r="M22" i="1"/>
  <c r="L14" i="1" l="1"/>
  <c r="I8" i="1"/>
  <c r="J8" i="1" s="1"/>
  <c r="I16" i="1"/>
  <c r="J16" i="1" s="1"/>
  <c r="I17" i="1"/>
  <c r="J17" i="1" s="1"/>
  <c r="I24" i="1"/>
  <c r="J24" i="1" s="1"/>
  <c r="I25" i="1"/>
  <c r="K25" i="1" s="1"/>
  <c r="H3" i="1"/>
  <c r="H4" i="1"/>
  <c r="H5" i="1"/>
  <c r="I5" i="1" s="1"/>
  <c r="H6" i="1"/>
  <c r="I6" i="1" s="1"/>
  <c r="H7" i="1"/>
  <c r="I7" i="1" s="1"/>
  <c r="H8" i="1"/>
  <c r="H9" i="1"/>
  <c r="I9" i="1" s="1"/>
  <c r="H10" i="1"/>
  <c r="H11" i="1"/>
  <c r="H12" i="1"/>
  <c r="H13" i="1"/>
  <c r="H15" i="1"/>
  <c r="H16" i="1"/>
  <c r="H17" i="1"/>
  <c r="H18" i="1"/>
  <c r="H19" i="1"/>
  <c r="H20" i="1"/>
  <c r="H21" i="1"/>
  <c r="I21" i="1" s="1"/>
  <c r="H22" i="1"/>
  <c r="I22" i="1" s="1"/>
  <c r="H23" i="1"/>
  <c r="I23" i="1" s="1"/>
  <c r="H24" i="1"/>
  <c r="H25" i="1"/>
  <c r="H26" i="1"/>
  <c r="H2" i="1"/>
  <c r="G3" i="1"/>
  <c r="I3" i="1" s="1"/>
  <c r="G4" i="1"/>
  <c r="I4" i="1" s="1"/>
  <c r="G5" i="1"/>
  <c r="G6" i="1"/>
  <c r="G7" i="1"/>
  <c r="G8" i="1"/>
  <c r="G9" i="1"/>
  <c r="G10" i="1"/>
  <c r="I10" i="1" s="1"/>
  <c r="G11" i="1"/>
  <c r="I11" i="1" s="1"/>
  <c r="G12" i="1"/>
  <c r="I12" i="1" s="1"/>
  <c r="G13" i="1"/>
  <c r="I13" i="1" s="1"/>
  <c r="G15" i="1"/>
  <c r="I15" i="1" s="1"/>
  <c r="G16" i="1"/>
  <c r="G17" i="1"/>
  <c r="G18" i="1"/>
  <c r="I18" i="1" s="1"/>
  <c r="G19" i="1"/>
  <c r="I19" i="1" s="1"/>
  <c r="G20" i="1"/>
  <c r="I20" i="1" s="1"/>
  <c r="G21" i="1"/>
  <c r="G22" i="1"/>
  <c r="G23" i="1"/>
  <c r="G24" i="1"/>
  <c r="G25" i="1"/>
  <c r="G26" i="1"/>
  <c r="I26" i="1" s="1"/>
  <c r="G2" i="1"/>
  <c r="I2" i="1" s="1"/>
  <c r="J19" i="1" l="1"/>
  <c r="K19" i="1"/>
  <c r="J3" i="1"/>
  <c r="L3" i="1" s="1"/>
  <c r="K3" i="1"/>
  <c r="K18" i="1"/>
  <c r="J18" i="1"/>
  <c r="L18" i="1" s="1"/>
  <c r="J15" i="1"/>
  <c r="K15" i="1"/>
  <c r="K9" i="1"/>
  <c r="J9" i="1"/>
  <c r="J7" i="1"/>
  <c r="K7" i="1"/>
  <c r="K13" i="1"/>
  <c r="J13" i="1"/>
  <c r="L13" i="1" s="1"/>
  <c r="J23" i="1"/>
  <c r="K23" i="1"/>
  <c r="J2" i="1"/>
  <c r="K2" i="1"/>
  <c r="J12" i="1"/>
  <c r="K12" i="1"/>
  <c r="J22" i="1"/>
  <c r="K22" i="1"/>
  <c r="J6" i="1"/>
  <c r="K6" i="1"/>
  <c r="J11" i="1"/>
  <c r="K11" i="1"/>
  <c r="J21" i="1"/>
  <c r="K21" i="1"/>
  <c r="J5" i="1"/>
  <c r="K5" i="1"/>
  <c r="J26" i="1"/>
  <c r="L26" i="1" s="1"/>
  <c r="K26" i="1"/>
  <c r="K10" i="1"/>
  <c r="J10" i="1"/>
  <c r="L10" i="1" s="1"/>
  <c r="L17" i="1"/>
  <c r="L16" i="1"/>
  <c r="J20" i="1"/>
  <c r="K20" i="1"/>
  <c r="J4" i="1"/>
  <c r="K4" i="1"/>
  <c r="K24" i="1"/>
  <c r="L24" i="1" s="1"/>
  <c r="K8" i="1"/>
  <c r="L8" i="1" s="1"/>
  <c r="K17" i="1"/>
  <c r="J25" i="1"/>
  <c r="L25" i="1" s="1"/>
  <c r="K16" i="1"/>
  <c r="L11" i="1" l="1"/>
  <c r="L4" i="1"/>
  <c r="L21" i="1"/>
  <c r="L20" i="1"/>
  <c r="L7" i="1"/>
  <c r="L9" i="1"/>
  <c r="L6" i="1"/>
  <c r="L22" i="1"/>
  <c r="L15" i="1"/>
  <c r="L12" i="1"/>
  <c r="L2" i="1"/>
  <c r="L5" i="1"/>
  <c r="L23" i="1"/>
  <c r="L19" i="1"/>
</calcChain>
</file>

<file path=xl/sharedStrings.xml><?xml version="1.0" encoding="utf-8"?>
<sst xmlns="http://schemas.openxmlformats.org/spreadsheetml/2006/main" count="70" uniqueCount="33">
  <si>
    <t>Model</t>
  </si>
  <si>
    <t>RCP4.5INMCM42055</t>
  </si>
  <si>
    <t>RCP8.5INMCM42055</t>
  </si>
  <si>
    <t>RCP4.5INMCM42085</t>
  </si>
  <si>
    <t>RCP8.5INMCM42085</t>
  </si>
  <si>
    <t>RCP4.5CCSM42055</t>
  </si>
  <si>
    <t>RCP8.5CCSM42055</t>
  </si>
  <si>
    <t>RCP4.5CCSM42085</t>
  </si>
  <si>
    <t>RCP8.5CCSM42085</t>
  </si>
  <si>
    <t>RCP4.5GFDLCM32055</t>
  </si>
  <si>
    <t>RCP8.5GFDLCM32055</t>
  </si>
  <si>
    <t>RCP4.5GFDLCM32085</t>
  </si>
  <si>
    <t>Current_Normal</t>
  </si>
  <si>
    <t>RCP8.5GFDLCM32085</t>
  </si>
  <si>
    <t>Species</t>
  </si>
  <si>
    <t>XresDeg</t>
  </si>
  <si>
    <t>YresDeg</t>
  </si>
  <si>
    <t>Yreskm</t>
  </si>
  <si>
    <t>Xreskm</t>
  </si>
  <si>
    <t>CellArea</t>
  </si>
  <si>
    <t>TotalArea</t>
  </si>
  <si>
    <t>PerSuit</t>
  </si>
  <si>
    <t>CellsSuitable</t>
  </si>
  <si>
    <t>numCell</t>
  </si>
  <si>
    <t>Pinus strobus</t>
  </si>
  <si>
    <t>Suillus spraguei</t>
  </si>
  <si>
    <t>Percent remaining of current</t>
  </si>
  <si>
    <t>Area lost (km^2)</t>
  </si>
  <si>
    <t>Suitable Area (km^2)</t>
  </si>
  <si>
    <t>Avg % area lost S. spraguei</t>
  </si>
  <si>
    <t>Avg % area lost P. strobus</t>
  </si>
  <si>
    <t>Avg km^2 lost P. strobus</t>
  </si>
  <si>
    <t>Avg km^2 lost S. spraguei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</si>
</sst>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%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2" borderId="0" xfId="0" applyFill="1" applyAlignment="1">
      <alignment horizontal="left"/>
    </xf>
    <xf numFmtId="0" fontId="0" fillId="2" borderId="0" xfId="0" applyFont="1" applyFill="1" applyAlignment="1">
      <alignment horizontal="left"/>
    </xf>
    <xf numFmtId="10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10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left"/>
    </xf>
    <xf numFmtId="10" fontId="0" fillId="3" borderId="0" xfId="0" applyNumberForma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10" fontId="0" fillId="2" borderId="1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0" fontId="2" fillId="0" borderId="0" xfId="0" applyNumberFormat="1" applyFont="1" applyAlignment="1">
      <alignment horizontal="left"/>
    </xf>
    <xf numFmtId="10" fontId="0" fillId="0" borderId="0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164" fontId="0" fillId="3" borderId="0" xfId="0" applyNumberFormat="1" applyFill="1"/>
    <xf numFmtId="10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6904-55A0-B94F-914D-8B2C7181F0D4}">
  <dimension ref="A1:O33"/>
  <sheetViews>
    <sheetView tabSelected="1" topLeftCell="C1" workbookViewId="0">
      <selection activeCell="P32" sqref="P32"/>
    </sheetView>
  </sheetViews>
  <sheetFormatPr baseColWidth="10" defaultRowHeight="16" x14ac:dyDescent="0.2"/>
  <cols>
    <col min="3" max="3" width="19" bestFit="1" customWidth="1"/>
    <col min="6" max="6" width="14" bestFit="1" customWidth="1"/>
    <col min="7" max="7" width="14.83203125" bestFit="1" customWidth="1"/>
    <col min="9" max="9" width="12.6640625" customWidth="1"/>
    <col min="10" max="10" width="18.83203125" style="1" bestFit="1" customWidth="1"/>
    <col min="13" max="13" width="19.6640625" customWidth="1"/>
    <col min="14" max="14" width="25" bestFit="1" customWidth="1"/>
    <col min="15" max="15" width="25.83203125" customWidth="1"/>
  </cols>
  <sheetData>
    <row r="1" spans="1:15" x14ac:dyDescent="0.2">
      <c r="A1" t="s">
        <v>15</v>
      </c>
      <c r="B1" t="s">
        <v>16</v>
      </c>
      <c r="C1" s="1" t="s">
        <v>0</v>
      </c>
      <c r="D1" t="s">
        <v>22</v>
      </c>
      <c r="E1" t="s">
        <v>23</v>
      </c>
      <c r="F1" t="s">
        <v>14</v>
      </c>
      <c r="G1" t="s">
        <v>18</v>
      </c>
      <c r="H1" t="s">
        <v>17</v>
      </c>
      <c r="I1" t="s">
        <v>19</v>
      </c>
      <c r="J1" s="1" t="s">
        <v>28</v>
      </c>
      <c r="K1" t="s">
        <v>20</v>
      </c>
      <c r="L1" t="s">
        <v>21</v>
      </c>
      <c r="M1" s="1" t="s">
        <v>27</v>
      </c>
      <c r="N1" s="1" t="s">
        <v>26</v>
      </c>
      <c r="O1" s="1"/>
    </row>
    <row r="2" spans="1:15" s="2" customFormat="1" x14ac:dyDescent="0.2">
      <c r="A2" s="5">
        <v>1.2500000000000001E-2</v>
      </c>
      <c r="B2" s="5">
        <v>8.6800000000000002E-3</v>
      </c>
      <c r="C2" s="5" t="s">
        <v>1</v>
      </c>
      <c r="D2" s="5">
        <v>127656</v>
      </c>
      <c r="E2" s="5">
        <v>16939777</v>
      </c>
      <c r="F2" s="5" t="s">
        <v>24</v>
      </c>
      <c r="G2" s="5">
        <f>(11.1*A2)/0.1</f>
        <v>1.3875</v>
      </c>
      <c r="H2" s="5">
        <f>(11.1*B2)/0.1</f>
        <v>0.96348</v>
      </c>
      <c r="I2" s="5">
        <f>G2*H2</f>
        <v>1.3368285</v>
      </c>
      <c r="J2" s="6">
        <f>I2*D2</f>
        <v>170654.178996</v>
      </c>
      <c r="K2" s="5">
        <f>I2*E2</f>
        <v>22645576.677244499</v>
      </c>
      <c r="L2" s="5">
        <f>(J2/K2)*100</f>
        <v>0.75358725206358979</v>
      </c>
      <c r="M2" s="5">
        <f>J14-J2</f>
        <v>36404.513711999985</v>
      </c>
      <c r="N2" s="7">
        <f>J2/J14</f>
        <v>0.82418263519446311</v>
      </c>
    </row>
    <row r="3" spans="1:15" x14ac:dyDescent="0.2">
      <c r="A3" s="8">
        <v>1.01E-2</v>
      </c>
      <c r="B3" s="8">
        <v>8.2699999999999996E-3</v>
      </c>
      <c r="C3" s="8" t="s">
        <v>2</v>
      </c>
      <c r="D3" s="8">
        <v>203201</v>
      </c>
      <c r="E3" s="8">
        <v>24744022</v>
      </c>
      <c r="F3" s="8" t="s">
        <v>24</v>
      </c>
      <c r="G3" s="8">
        <f t="shared" ref="G3:G26" si="0">(11.1*A3)/0.1</f>
        <v>1.1210999999999998</v>
      </c>
      <c r="H3" s="8">
        <f t="shared" ref="H3:H26" si="1">(11.1*B3)/0.1</f>
        <v>0.91796999999999984</v>
      </c>
      <c r="I3" s="8">
        <f t="shared" ref="I3:I26" si="2">G3*H3</f>
        <v>1.0291361669999997</v>
      </c>
      <c r="J3" s="9">
        <f t="shared" ref="J3:J26" si="3">I3*D3</f>
        <v>209121.49827056692</v>
      </c>
      <c r="K3" s="8">
        <f t="shared" ref="K3:K26" si="4">I3*E3</f>
        <v>25464967.957243666</v>
      </c>
      <c r="L3" s="8">
        <f t="shared" ref="L3:L26" si="5">(J3/K3)*100</f>
        <v>0.82121249326402956</v>
      </c>
      <c r="M3" s="10">
        <f>J14-J3</f>
        <v>-2062.8055625669367</v>
      </c>
      <c r="N3" s="11">
        <f>J3/J14</f>
        <v>1.0099624195226422</v>
      </c>
    </row>
    <row r="4" spans="1:15" x14ac:dyDescent="0.2">
      <c r="A4" s="8">
        <v>1.01E-2</v>
      </c>
      <c r="B4" s="8">
        <v>8.2699999999999996E-3</v>
      </c>
      <c r="C4" s="8" t="s">
        <v>3</v>
      </c>
      <c r="D4" s="8">
        <v>210931</v>
      </c>
      <c r="E4" s="8">
        <v>24744022</v>
      </c>
      <c r="F4" s="8" t="s">
        <v>24</v>
      </c>
      <c r="G4" s="8">
        <f t="shared" si="0"/>
        <v>1.1210999999999998</v>
      </c>
      <c r="H4" s="8">
        <f t="shared" si="1"/>
        <v>0.91796999999999984</v>
      </c>
      <c r="I4" s="8">
        <f t="shared" si="2"/>
        <v>1.0291361669999997</v>
      </c>
      <c r="J4" s="9">
        <f t="shared" si="3"/>
        <v>217076.72084147693</v>
      </c>
      <c r="K4" s="8">
        <f t="shared" si="4"/>
        <v>25464967.957243666</v>
      </c>
      <c r="L4" s="8">
        <f t="shared" si="5"/>
        <v>0.85245236202909935</v>
      </c>
      <c r="M4" s="10">
        <f>J14-J4</f>
        <v>-10018.028133476939</v>
      </c>
      <c r="N4" s="11">
        <f>J4/J14</f>
        <v>1.0483825528040238</v>
      </c>
    </row>
    <row r="5" spans="1:15" x14ac:dyDescent="0.2">
      <c r="A5" s="8">
        <v>1.01E-2</v>
      </c>
      <c r="B5" s="8">
        <v>8.2699999999999996E-3</v>
      </c>
      <c r="C5" s="8" t="s">
        <v>4</v>
      </c>
      <c r="D5" s="8">
        <v>216406</v>
      </c>
      <c r="E5" s="8">
        <v>24744022</v>
      </c>
      <c r="F5" s="8" t="s">
        <v>24</v>
      </c>
      <c r="G5" s="8">
        <f t="shared" si="0"/>
        <v>1.1210999999999998</v>
      </c>
      <c r="H5" s="8">
        <f t="shared" si="1"/>
        <v>0.91796999999999984</v>
      </c>
      <c r="I5" s="8">
        <f t="shared" si="2"/>
        <v>1.0291361669999997</v>
      </c>
      <c r="J5" s="9">
        <f t="shared" si="3"/>
        <v>222711.24135580193</v>
      </c>
      <c r="K5" s="8">
        <f t="shared" si="4"/>
        <v>25464967.957243666</v>
      </c>
      <c r="L5" s="8">
        <f t="shared" si="5"/>
        <v>0.87457891849595026</v>
      </c>
      <c r="M5" s="10">
        <f>J14-J5</f>
        <v>-15652.548647801945</v>
      </c>
      <c r="N5" s="11">
        <f>J5/J14</f>
        <v>1.0755947429354034</v>
      </c>
    </row>
    <row r="6" spans="1:15" x14ac:dyDescent="0.2">
      <c r="A6" s="8">
        <v>1.01E-2</v>
      </c>
      <c r="B6" s="8">
        <v>8.2699999999999996E-3</v>
      </c>
      <c r="C6" s="8" t="s">
        <v>5</v>
      </c>
      <c r="D6" s="8">
        <v>187703</v>
      </c>
      <c r="E6" s="8">
        <v>24744022</v>
      </c>
      <c r="F6" s="8" t="s">
        <v>24</v>
      </c>
      <c r="G6" s="8">
        <f t="shared" si="0"/>
        <v>1.1210999999999998</v>
      </c>
      <c r="H6" s="8">
        <f t="shared" si="1"/>
        <v>0.91796999999999984</v>
      </c>
      <c r="I6" s="8">
        <f t="shared" si="2"/>
        <v>1.0291361669999997</v>
      </c>
      <c r="J6" s="9">
        <f t="shared" si="3"/>
        <v>193171.94595440093</v>
      </c>
      <c r="K6" s="8">
        <f t="shared" si="4"/>
        <v>25464967.957243666</v>
      </c>
      <c r="L6" s="8">
        <f t="shared" si="5"/>
        <v>0.75857918328717933</v>
      </c>
      <c r="M6" s="10">
        <f>J14-J6</f>
        <v>13886.746753599058</v>
      </c>
      <c r="N6" s="11">
        <f>J6/J14</f>
        <v>0.93293328296444655</v>
      </c>
    </row>
    <row r="7" spans="1:15" x14ac:dyDescent="0.2">
      <c r="A7" s="8">
        <v>1.01E-2</v>
      </c>
      <c r="B7" s="8">
        <v>8.2699999999999996E-3</v>
      </c>
      <c r="C7" s="8" t="s">
        <v>6</v>
      </c>
      <c r="D7" s="8">
        <v>176364</v>
      </c>
      <c r="E7" s="8">
        <v>24744022</v>
      </c>
      <c r="F7" s="8" t="s">
        <v>24</v>
      </c>
      <c r="G7" s="8">
        <f t="shared" si="0"/>
        <v>1.1210999999999998</v>
      </c>
      <c r="H7" s="8">
        <f t="shared" si="1"/>
        <v>0.91796999999999984</v>
      </c>
      <c r="I7" s="8">
        <f t="shared" si="2"/>
        <v>1.0291361669999997</v>
      </c>
      <c r="J7" s="9">
        <f t="shared" si="3"/>
        <v>181502.57095678794</v>
      </c>
      <c r="K7" s="8">
        <f t="shared" si="4"/>
        <v>25464967.957243666</v>
      </c>
      <c r="L7" s="8">
        <f t="shared" si="5"/>
        <v>0.71275397346478275</v>
      </c>
      <c r="M7" s="10">
        <f>J14-J7</f>
        <v>25556.121751212049</v>
      </c>
      <c r="N7" s="11">
        <f>J7/J14</f>
        <v>0.87657547038002404</v>
      </c>
    </row>
    <row r="8" spans="1:15" x14ac:dyDescent="0.2">
      <c r="A8" s="8">
        <v>1.01E-2</v>
      </c>
      <c r="B8" s="8">
        <v>8.2699999999999996E-3</v>
      </c>
      <c r="C8" s="8" t="s">
        <v>7</v>
      </c>
      <c r="D8" s="8">
        <v>187776</v>
      </c>
      <c r="E8" s="8">
        <v>24744022</v>
      </c>
      <c r="F8" s="8" t="s">
        <v>24</v>
      </c>
      <c r="G8" s="8">
        <f t="shared" si="0"/>
        <v>1.1210999999999998</v>
      </c>
      <c r="H8" s="8">
        <f t="shared" si="1"/>
        <v>0.91796999999999984</v>
      </c>
      <c r="I8" s="8">
        <f t="shared" si="2"/>
        <v>1.0291361669999997</v>
      </c>
      <c r="J8" s="9">
        <f t="shared" si="3"/>
        <v>193247.07289459193</v>
      </c>
      <c r="K8" s="8">
        <f t="shared" si="4"/>
        <v>25464967.957243666</v>
      </c>
      <c r="L8" s="8">
        <f t="shared" si="5"/>
        <v>0.75887420404007067</v>
      </c>
      <c r="M8" s="10">
        <f>J14-J8</f>
        <v>13811.619813408062</v>
      </c>
      <c r="N8" s="11">
        <f>J8/J14</f>
        <v>0.93329611216619823</v>
      </c>
    </row>
    <row r="9" spans="1:15" s="2" customFormat="1" x14ac:dyDescent="0.2">
      <c r="A9" s="5">
        <v>1.01E-2</v>
      </c>
      <c r="B9" s="5">
        <v>8.2699999999999996E-3</v>
      </c>
      <c r="C9" s="5" t="s">
        <v>8</v>
      </c>
      <c r="D9" s="5">
        <v>169640</v>
      </c>
      <c r="E9" s="5">
        <v>24744022</v>
      </c>
      <c r="F9" s="5" t="s">
        <v>24</v>
      </c>
      <c r="G9" s="5">
        <f t="shared" si="0"/>
        <v>1.1210999999999998</v>
      </c>
      <c r="H9" s="5">
        <f t="shared" si="1"/>
        <v>0.91796999999999984</v>
      </c>
      <c r="I9" s="5">
        <f t="shared" si="2"/>
        <v>1.0291361669999997</v>
      </c>
      <c r="J9" s="6">
        <f t="shared" si="3"/>
        <v>174582.65936987996</v>
      </c>
      <c r="K9" s="5">
        <f t="shared" si="4"/>
        <v>25464967.957243666</v>
      </c>
      <c r="L9" s="5">
        <f t="shared" si="5"/>
        <v>0.68557973315736631</v>
      </c>
      <c r="M9" s="5">
        <f>J14-J9</f>
        <v>32476.033338120033</v>
      </c>
      <c r="N9" s="7">
        <f>J9/J14</f>
        <v>0.84315542171456359</v>
      </c>
    </row>
    <row r="10" spans="1:15" x14ac:dyDescent="0.2">
      <c r="A10" s="8">
        <v>1.01E-2</v>
      </c>
      <c r="B10" s="8">
        <v>8.2699999999999996E-3</v>
      </c>
      <c r="C10" s="8" t="s">
        <v>9</v>
      </c>
      <c r="D10" s="8">
        <v>169879</v>
      </c>
      <c r="E10" s="8">
        <v>24744022</v>
      </c>
      <c r="F10" s="8" t="s">
        <v>24</v>
      </c>
      <c r="G10" s="8">
        <f t="shared" si="0"/>
        <v>1.1210999999999998</v>
      </c>
      <c r="H10" s="8">
        <f t="shared" si="1"/>
        <v>0.91796999999999984</v>
      </c>
      <c r="I10" s="8">
        <f t="shared" si="2"/>
        <v>1.0291361669999997</v>
      </c>
      <c r="J10" s="9">
        <f t="shared" si="3"/>
        <v>174828.62291379293</v>
      </c>
      <c r="K10" s="8">
        <f t="shared" si="4"/>
        <v>25464967.957243666</v>
      </c>
      <c r="L10" s="8">
        <f t="shared" si="5"/>
        <v>0.68654562301957212</v>
      </c>
      <c r="M10" s="10">
        <f>J14-J10</f>
        <v>32230.069794207055</v>
      </c>
      <c r="N10" s="11">
        <f>J10/J14</f>
        <v>0.84434331458057255</v>
      </c>
    </row>
    <row r="11" spans="1:15" x14ac:dyDescent="0.2">
      <c r="A11" s="8">
        <v>1.01E-2</v>
      </c>
      <c r="B11" s="8">
        <v>8.2699999999999996E-3</v>
      </c>
      <c r="C11" s="8" t="s">
        <v>10</v>
      </c>
      <c r="D11" s="8">
        <v>199506</v>
      </c>
      <c r="E11" s="8">
        <v>24744022</v>
      </c>
      <c r="F11" s="8" t="s">
        <v>24</v>
      </c>
      <c r="G11" s="8">
        <f t="shared" si="0"/>
        <v>1.1210999999999998</v>
      </c>
      <c r="H11" s="8">
        <f t="shared" si="1"/>
        <v>0.91796999999999984</v>
      </c>
      <c r="I11" s="8">
        <f t="shared" si="2"/>
        <v>1.0291361669999997</v>
      </c>
      <c r="J11" s="9">
        <f t="shared" si="3"/>
        <v>205318.84013350194</v>
      </c>
      <c r="K11" s="8">
        <f t="shared" si="4"/>
        <v>25464967.957243666</v>
      </c>
      <c r="L11" s="8">
        <f t="shared" si="5"/>
        <v>0.80627959351151568</v>
      </c>
      <c r="M11" s="10">
        <f>J14-J11</f>
        <v>1739.8525744980434</v>
      </c>
      <c r="N11" s="11">
        <f>J11/J14</f>
        <v>0.99159729759835957</v>
      </c>
    </row>
    <row r="12" spans="1:15" x14ac:dyDescent="0.2">
      <c r="A12" s="8">
        <v>1.01E-2</v>
      </c>
      <c r="B12" s="8">
        <v>8.2699999999999996E-3</v>
      </c>
      <c r="C12" s="8" t="s">
        <v>11</v>
      </c>
      <c r="D12" s="8">
        <v>183436</v>
      </c>
      <c r="E12" s="8">
        <v>24744022</v>
      </c>
      <c r="F12" s="8" t="s">
        <v>24</v>
      </c>
      <c r="G12" s="8">
        <f t="shared" si="0"/>
        <v>1.1210999999999998</v>
      </c>
      <c r="H12" s="8">
        <f t="shared" si="1"/>
        <v>0.91796999999999984</v>
      </c>
      <c r="I12" s="8">
        <f t="shared" si="2"/>
        <v>1.0291361669999997</v>
      </c>
      <c r="J12" s="9">
        <f t="shared" si="3"/>
        <v>188780.62192981192</v>
      </c>
      <c r="K12" s="8">
        <f t="shared" si="4"/>
        <v>25464967.957243666</v>
      </c>
      <c r="L12" s="8">
        <f t="shared" si="5"/>
        <v>0.74133461407365375</v>
      </c>
      <c r="M12" s="10">
        <f>J14-J12</f>
        <v>18278.070778188063</v>
      </c>
      <c r="N12" s="11">
        <f>J12/J14</f>
        <v>0.91172517058260227</v>
      </c>
    </row>
    <row r="13" spans="1:15" x14ac:dyDescent="0.2">
      <c r="A13" s="8">
        <v>1.2500000000000001E-2</v>
      </c>
      <c r="B13" s="8">
        <v>8.6800000000000002E-3</v>
      </c>
      <c r="C13" s="8" t="s">
        <v>13</v>
      </c>
      <c r="D13" s="8">
        <v>86298</v>
      </c>
      <c r="E13" s="8">
        <v>72508878</v>
      </c>
      <c r="F13" s="8" t="s">
        <v>24</v>
      </c>
      <c r="G13" s="8">
        <f t="shared" si="0"/>
        <v>1.3875</v>
      </c>
      <c r="H13" s="8">
        <f t="shared" si="1"/>
        <v>0.96348</v>
      </c>
      <c r="I13" s="8">
        <f t="shared" si="2"/>
        <v>1.3368285</v>
      </c>
      <c r="J13" s="9">
        <f t="shared" si="3"/>
        <v>115365.625893</v>
      </c>
      <c r="K13" s="8">
        <f t="shared" si="4"/>
        <v>96931934.613423005</v>
      </c>
      <c r="L13" s="8">
        <f t="shared" si="5"/>
        <v>0.11901714987232323</v>
      </c>
      <c r="M13" s="10">
        <f>J14-J13</f>
        <v>91693.066814999984</v>
      </c>
      <c r="N13" s="11">
        <f>J13/J14</f>
        <v>0.55716388616290491</v>
      </c>
    </row>
    <row r="14" spans="1:15" s="4" customFormat="1" x14ac:dyDescent="0.2">
      <c r="A14" s="12">
        <v>1.2500000000000001E-2</v>
      </c>
      <c r="B14" s="12">
        <v>8.6800000000000002E-3</v>
      </c>
      <c r="C14" s="12" t="s">
        <v>12</v>
      </c>
      <c r="D14" s="12">
        <v>154888</v>
      </c>
      <c r="E14" s="12">
        <v>73419213</v>
      </c>
      <c r="F14" s="12" t="s">
        <v>24</v>
      </c>
      <c r="G14" s="12">
        <f t="shared" si="0"/>
        <v>1.3875</v>
      </c>
      <c r="H14" s="12">
        <f t="shared" si="1"/>
        <v>0.96348</v>
      </c>
      <c r="I14" s="12">
        <f t="shared" si="2"/>
        <v>1.3368285</v>
      </c>
      <c r="J14" s="13">
        <f t="shared" si="3"/>
        <v>207058.69270799999</v>
      </c>
      <c r="K14" s="12">
        <f t="shared" si="4"/>
        <v>98148896.385970503</v>
      </c>
      <c r="L14" s="12">
        <f t="shared" si="5"/>
        <v>0.210963852200377</v>
      </c>
      <c r="M14" s="12"/>
      <c r="N14" s="14"/>
    </row>
    <row r="15" spans="1:15" s="3" customFormat="1" x14ac:dyDescent="0.2">
      <c r="A15" s="15">
        <v>1.2500000000000001E-2</v>
      </c>
      <c r="B15" s="15">
        <v>8.6800000000000002E-3</v>
      </c>
      <c r="C15" s="15" t="s">
        <v>1</v>
      </c>
      <c r="D15" s="15">
        <v>105314</v>
      </c>
      <c r="E15" s="15">
        <v>73508878</v>
      </c>
      <c r="F15" s="15" t="s">
        <v>25</v>
      </c>
      <c r="G15" s="15">
        <f t="shared" si="0"/>
        <v>1.3875</v>
      </c>
      <c r="H15" s="15">
        <f t="shared" si="1"/>
        <v>0.96348</v>
      </c>
      <c r="I15" s="15">
        <f t="shared" si="2"/>
        <v>1.3368285</v>
      </c>
      <c r="J15" s="16">
        <f t="shared" si="3"/>
        <v>140786.75664899999</v>
      </c>
      <c r="K15" s="15">
        <f t="shared" si="4"/>
        <v>98268763.113423005</v>
      </c>
      <c r="L15" s="15">
        <f t="shared" si="5"/>
        <v>0.14326704864138995</v>
      </c>
      <c r="M15" s="15">
        <f>J27-J15</f>
        <v>5964.9287509999995</v>
      </c>
      <c r="N15" s="17">
        <f>J15/J27</f>
        <v>0.95935359287532929</v>
      </c>
    </row>
    <row r="16" spans="1:15" x14ac:dyDescent="0.2">
      <c r="A16" s="8">
        <v>1.01E-2</v>
      </c>
      <c r="B16" s="8">
        <v>8.2699999999999996E-3</v>
      </c>
      <c r="C16" s="8" t="s">
        <v>2</v>
      </c>
      <c r="D16" s="8">
        <v>102134</v>
      </c>
      <c r="E16" s="8">
        <v>24744022</v>
      </c>
      <c r="F16" s="8" t="s">
        <v>25</v>
      </c>
      <c r="G16" s="8">
        <f t="shared" si="0"/>
        <v>1.1210999999999998</v>
      </c>
      <c r="H16" s="8">
        <f t="shared" si="1"/>
        <v>0.91796999999999984</v>
      </c>
      <c r="I16" s="8">
        <f t="shared" si="2"/>
        <v>1.0291361669999997</v>
      </c>
      <c r="J16" s="9">
        <f t="shared" si="3"/>
        <v>105109.79328037797</v>
      </c>
      <c r="K16" s="8">
        <f t="shared" si="4"/>
        <v>25464967.957243666</v>
      </c>
      <c r="L16" s="8">
        <f t="shared" si="5"/>
        <v>0.41276232295622761</v>
      </c>
      <c r="M16" s="18">
        <f>J27-J16</f>
        <v>41641.892119622018</v>
      </c>
      <c r="N16" s="19">
        <f>J16/J27</f>
        <v>0.71624249489115566</v>
      </c>
    </row>
    <row r="17" spans="1:15" x14ac:dyDescent="0.2">
      <c r="A17" s="8">
        <v>1.01E-2</v>
      </c>
      <c r="B17" s="8">
        <v>8.2699999999999996E-3</v>
      </c>
      <c r="C17" s="8" t="s">
        <v>3</v>
      </c>
      <c r="D17" s="8">
        <v>105963</v>
      </c>
      <c r="E17" s="8">
        <v>24744022</v>
      </c>
      <c r="F17" s="8" t="s">
        <v>25</v>
      </c>
      <c r="G17" s="8">
        <f t="shared" si="0"/>
        <v>1.1210999999999998</v>
      </c>
      <c r="H17" s="8">
        <f t="shared" si="1"/>
        <v>0.91796999999999984</v>
      </c>
      <c r="I17" s="8">
        <f t="shared" si="2"/>
        <v>1.0291361669999997</v>
      </c>
      <c r="J17" s="9">
        <f t="shared" si="3"/>
        <v>109050.35566382097</v>
      </c>
      <c r="K17" s="8">
        <f t="shared" si="4"/>
        <v>25464967.957243666</v>
      </c>
      <c r="L17" s="8">
        <f t="shared" si="5"/>
        <v>0.42823676765240509</v>
      </c>
      <c r="M17" s="18">
        <f>J27-J17</f>
        <v>37701.329736179017</v>
      </c>
      <c r="N17" s="20">
        <f>J17/J27</f>
        <v>0.7430944003578781</v>
      </c>
    </row>
    <row r="18" spans="1:15" x14ac:dyDescent="0.2">
      <c r="A18" s="8">
        <v>1.01E-2</v>
      </c>
      <c r="B18" s="8">
        <v>8.2699999999999996E-3</v>
      </c>
      <c r="C18" s="8" t="s">
        <v>4</v>
      </c>
      <c r="D18" s="8">
        <v>109420</v>
      </c>
      <c r="E18" s="8">
        <v>24744022</v>
      </c>
      <c r="F18" s="8" t="s">
        <v>25</v>
      </c>
      <c r="G18" s="8">
        <f t="shared" si="0"/>
        <v>1.1210999999999998</v>
      </c>
      <c r="H18" s="8">
        <f t="shared" si="1"/>
        <v>0.91796999999999984</v>
      </c>
      <c r="I18" s="8">
        <f t="shared" si="2"/>
        <v>1.0291361669999997</v>
      </c>
      <c r="J18" s="9">
        <f t="shared" si="3"/>
        <v>112608.07939313997</v>
      </c>
      <c r="K18" s="8">
        <f t="shared" si="4"/>
        <v>25464967.957243666</v>
      </c>
      <c r="L18" s="8">
        <f t="shared" si="5"/>
        <v>0.44220781892288974</v>
      </c>
      <c r="M18" s="18">
        <f>J27-J18</f>
        <v>34143.60600686002</v>
      </c>
      <c r="N18" s="20">
        <f>J18/J27</f>
        <v>0.76733755449693786</v>
      </c>
    </row>
    <row r="19" spans="1:15" x14ac:dyDescent="0.2">
      <c r="A19" s="8">
        <v>1.01E-2</v>
      </c>
      <c r="B19" s="8">
        <v>8.2699999999999996E-3</v>
      </c>
      <c r="C19" s="8" t="s">
        <v>5</v>
      </c>
      <c r="D19" s="8">
        <v>115844</v>
      </c>
      <c r="E19" s="8">
        <v>24744022</v>
      </c>
      <c r="F19" s="8" t="s">
        <v>25</v>
      </c>
      <c r="G19" s="8">
        <f t="shared" si="0"/>
        <v>1.1210999999999998</v>
      </c>
      <c r="H19" s="8">
        <f t="shared" si="1"/>
        <v>0.91796999999999984</v>
      </c>
      <c r="I19" s="8">
        <f t="shared" si="2"/>
        <v>1.0291361669999997</v>
      </c>
      <c r="J19" s="9">
        <f t="shared" si="3"/>
        <v>119219.25012994796</v>
      </c>
      <c r="K19" s="8">
        <f t="shared" si="4"/>
        <v>25464967.957243666</v>
      </c>
      <c r="L19" s="8">
        <f t="shared" si="5"/>
        <v>0.46816964517732812</v>
      </c>
      <c r="M19" s="18">
        <f>J27-J19</f>
        <v>27532.435270052025</v>
      </c>
      <c r="N19" s="20">
        <f>J19/J27</f>
        <v>0.81238760430582402</v>
      </c>
    </row>
    <row r="20" spans="1:15" x14ac:dyDescent="0.2">
      <c r="A20" s="8">
        <v>1.01E-2</v>
      </c>
      <c r="B20" s="8">
        <v>8.2699999999999996E-3</v>
      </c>
      <c r="C20" s="8" t="s">
        <v>6</v>
      </c>
      <c r="D20" s="8">
        <v>82265</v>
      </c>
      <c r="E20" s="8">
        <v>24744022</v>
      </c>
      <c r="F20" s="8" t="s">
        <v>25</v>
      </c>
      <c r="G20" s="8">
        <f t="shared" si="0"/>
        <v>1.1210999999999998</v>
      </c>
      <c r="H20" s="8">
        <f t="shared" si="1"/>
        <v>0.91796999999999984</v>
      </c>
      <c r="I20" s="8">
        <f t="shared" si="2"/>
        <v>1.0291361669999997</v>
      </c>
      <c r="J20" s="9">
        <f t="shared" si="3"/>
        <v>84661.886778254979</v>
      </c>
      <c r="K20" s="8">
        <f t="shared" si="4"/>
        <v>25464967.957243666</v>
      </c>
      <c r="L20" s="8">
        <f t="shared" si="5"/>
        <v>0.33246414022748605</v>
      </c>
      <c r="M20" s="18">
        <f>J27-J20</f>
        <v>62089.798621745009</v>
      </c>
      <c r="N20" s="20">
        <f>J20/J27</f>
        <v>0.57690572034994148</v>
      </c>
    </row>
    <row r="21" spans="1:15" x14ac:dyDescent="0.2">
      <c r="A21" s="8">
        <v>1.01E-2</v>
      </c>
      <c r="B21" s="8">
        <v>8.2699999999999996E-3</v>
      </c>
      <c r="C21" s="8" t="s">
        <v>7</v>
      </c>
      <c r="D21" s="8">
        <v>97884</v>
      </c>
      <c r="E21" s="8">
        <v>24744022</v>
      </c>
      <c r="F21" s="8" t="s">
        <v>25</v>
      </c>
      <c r="G21" s="8">
        <f t="shared" si="0"/>
        <v>1.1210999999999998</v>
      </c>
      <c r="H21" s="8">
        <f t="shared" si="1"/>
        <v>0.91796999999999984</v>
      </c>
      <c r="I21" s="8">
        <f t="shared" si="2"/>
        <v>1.0291361669999997</v>
      </c>
      <c r="J21" s="9">
        <f t="shared" si="3"/>
        <v>100735.96457062797</v>
      </c>
      <c r="K21" s="8">
        <f t="shared" si="4"/>
        <v>25464967.957243666</v>
      </c>
      <c r="L21" s="8">
        <f t="shared" si="5"/>
        <v>0.39558645720570407</v>
      </c>
      <c r="M21" s="18">
        <f>J27-J21</f>
        <v>46015.720829372018</v>
      </c>
      <c r="N21" s="20">
        <f>J21/J27</f>
        <v>0.68643821224984702</v>
      </c>
    </row>
    <row r="22" spans="1:15" s="2" customFormat="1" x14ac:dyDescent="0.2">
      <c r="A22" s="5">
        <v>1.01E-2</v>
      </c>
      <c r="B22" s="5">
        <v>8.2699999999999996E-3</v>
      </c>
      <c r="C22" s="5" t="s">
        <v>8</v>
      </c>
      <c r="D22" s="5">
        <v>84550</v>
      </c>
      <c r="E22" s="5">
        <v>24744022</v>
      </c>
      <c r="F22" s="5" t="s">
        <v>25</v>
      </c>
      <c r="G22" s="5">
        <f t="shared" si="0"/>
        <v>1.1210999999999998</v>
      </c>
      <c r="H22" s="5">
        <f t="shared" si="1"/>
        <v>0.91796999999999984</v>
      </c>
      <c r="I22" s="5">
        <f t="shared" si="2"/>
        <v>1.0291361669999997</v>
      </c>
      <c r="J22" s="6">
        <f t="shared" si="3"/>
        <v>87013.462919849975</v>
      </c>
      <c r="K22" s="5">
        <f t="shared" si="4"/>
        <v>25464967.957243666</v>
      </c>
      <c r="L22" s="5">
        <f t="shared" si="5"/>
        <v>0.34169869393100283</v>
      </c>
      <c r="M22" s="5">
        <f>J27-J22</f>
        <v>59738.222480150012</v>
      </c>
      <c r="N22" s="7">
        <f>J22/J27</f>
        <v>0.5929299052523862</v>
      </c>
    </row>
    <row r="23" spans="1:15" x14ac:dyDescent="0.2">
      <c r="A23" s="8">
        <v>1.01E-2</v>
      </c>
      <c r="B23" s="8">
        <v>8.2699999999999996E-3</v>
      </c>
      <c r="C23" s="8" t="s">
        <v>9</v>
      </c>
      <c r="D23" s="8">
        <v>90202</v>
      </c>
      <c r="E23" s="8">
        <v>24744022</v>
      </c>
      <c r="F23" s="8" t="s">
        <v>25</v>
      </c>
      <c r="G23" s="8">
        <f t="shared" si="0"/>
        <v>1.1210999999999998</v>
      </c>
      <c r="H23" s="8">
        <f t="shared" si="1"/>
        <v>0.91796999999999984</v>
      </c>
      <c r="I23" s="8">
        <f t="shared" si="2"/>
        <v>1.0291361669999997</v>
      </c>
      <c r="J23" s="9">
        <f t="shared" si="3"/>
        <v>92830.140535733968</v>
      </c>
      <c r="K23" s="8">
        <f t="shared" si="4"/>
        <v>25464967.957243666</v>
      </c>
      <c r="L23" s="8">
        <f t="shared" si="5"/>
        <v>0.36454057468911077</v>
      </c>
      <c r="M23" s="18">
        <f>J27-J23</f>
        <v>53921.544864266019</v>
      </c>
      <c r="N23" s="20">
        <f>J23/J27</f>
        <v>0.6325660947791335</v>
      </c>
    </row>
    <row r="24" spans="1:15" x14ac:dyDescent="0.2">
      <c r="A24" s="8">
        <v>1.01E-2</v>
      </c>
      <c r="B24" s="8">
        <v>8.2699999999999996E-3</v>
      </c>
      <c r="C24" s="8" t="s">
        <v>10</v>
      </c>
      <c r="D24" s="8">
        <v>68297</v>
      </c>
      <c r="E24" s="8">
        <v>24744022</v>
      </c>
      <c r="F24" s="8" t="s">
        <v>25</v>
      </c>
      <c r="G24" s="8">
        <f t="shared" si="0"/>
        <v>1.1210999999999998</v>
      </c>
      <c r="H24" s="8">
        <f t="shared" si="1"/>
        <v>0.91796999999999984</v>
      </c>
      <c r="I24" s="8">
        <f t="shared" si="2"/>
        <v>1.0291361669999997</v>
      </c>
      <c r="J24" s="9">
        <f t="shared" si="3"/>
        <v>70286.912797598983</v>
      </c>
      <c r="K24" s="8">
        <f t="shared" si="4"/>
        <v>25464967.957243666</v>
      </c>
      <c r="L24" s="8">
        <f t="shared" si="5"/>
        <v>0.27601414192082441</v>
      </c>
      <c r="M24" s="8">
        <f>J27-J24</f>
        <v>76464.772602401004</v>
      </c>
      <c r="N24" s="11">
        <f>J24/J27</f>
        <v>0.47895131565963595</v>
      </c>
    </row>
    <row r="25" spans="1:15" x14ac:dyDescent="0.2">
      <c r="A25" s="8">
        <v>1.01E-2</v>
      </c>
      <c r="B25" s="8">
        <v>8.2699999999999996E-3</v>
      </c>
      <c r="C25" s="8" t="s">
        <v>11</v>
      </c>
      <c r="D25" s="8">
        <v>40447</v>
      </c>
      <c r="E25" s="8">
        <v>24744022</v>
      </c>
      <c r="F25" s="8" t="s">
        <v>25</v>
      </c>
      <c r="G25" s="8">
        <f t="shared" si="0"/>
        <v>1.1210999999999998</v>
      </c>
      <c r="H25" s="8">
        <f t="shared" si="1"/>
        <v>0.91796999999999984</v>
      </c>
      <c r="I25" s="8">
        <f t="shared" si="2"/>
        <v>1.0291361669999997</v>
      </c>
      <c r="J25" s="9">
        <f t="shared" si="3"/>
        <v>41625.470546648983</v>
      </c>
      <c r="K25" s="8">
        <f t="shared" si="4"/>
        <v>25464967.957243666</v>
      </c>
      <c r="L25" s="8">
        <f t="shared" si="5"/>
        <v>0.163461704002688</v>
      </c>
      <c r="M25" s="8">
        <f>J27-J25</f>
        <v>105126.214853351</v>
      </c>
      <c r="N25" s="11">
        <f>J25/J27</f>
        <v>0.28364560470423728</v>
      </c>
    </row>
    <row r="26" spans="1:15" x14ac:dyDescent="0.2">
      <c r="A26" s="8">
        <v>1.2500000000000001E-2</v>
      </c>
      <c r="B26" s="8">
        <v>8.6800000000000002E-3</v>
      </c>
      <c r="C26" s="8" t="s">
        <v>13</v>
      </c>
      <c r="D26" s="8">
        <v>42923</v>
      </c>
      <c r="E26" s="8">
        <v>73508878</v>
      </c>
      <c r="F26" s="8" t="s">
        <v>25</v>
      </c>
      <c r="G26" s="8">
        <f t="shared" si="0"/>
        <v>1.3875</v>
      </c>
      <c r="H26" s="8">
        <f t="shared" si="1"/>
        <v>0.96348</v>
      </c>
      <c r="I26" s="8">
        <f t="shared" si="2"/>
        <v>1.3368285</v>
      </c>
      <c r="J26" s="9">
        <f t="shared" si="3"/>
        <v>57380.689705500001</v>
      </c>
      <c r="K26" s="8">
        <f t="shared" si="4"/>
        <v>98268763.113423005</v>
      </c>
      <c r="L26" s="8">
        <f t="shared" si="5"/>
        <v>5.8391586387701359E-2</v>
      </c>
      <c r="M26" s="8">
        <f>J27-J26</f>
        <v>89370.995694499987</v>
      </c>
      <c r="N26" s="11">
        <f>J26/J27</f>
        <v>0.39100531996683974</v>
      </c>
    </row>
    <row r="27" spans="1:15" s="4" customFormat="1" x14ac:dyDescent="0.2">
      <c r="A27" s="12">
        <v>1.2500000000000001E-2</v>
      </c>
      <c r="B27" s="12">
        <v>8.6800000000000002E-3</v>
      </c>
      <c r="C27" s="12" t="s">
        <v>12</v>
      </c>
      <c r="D27" s="12">
        <v>109776</v>
      </c>
      <c r="E27" s="12">
        <v>73419213</v>
      </c>
      <c r="F27" s="12" t="s">
        <v>25</v>
      </c>
      <c r="G27" s="12">
        <v>1.3875</v>
      </c>
      <c r="H27" s="12">
        <v>0.96348</v>
      </c>
      <c r="I27" s="12">
        <v>1.3368285</v>
      </c>
      <c r="J27" s="12">
        <v>146751.68539999999</v>
      </c>
      <c r="K27" s="12">
        <v>98148896.390000001</v>
      </c>
      <c r="L27" s="12">
        <v>0.149519445</v>
      </c>
      <c r="M27" s="12"/>
      <c r="N27" s="12"/>
      <c r="O27" s="22"/>
    </row>
    <row r="28" spans="1:15" x14ac:dyDescent="0.2">
      <c r="A28" s="8"/>
      <c r="B28" s="8"/>
      <c r="C28" s="8"/>
      <c r="D28" s="8"/>
      <c r="E28" s="8"/>
      <c r="F28" s="8"/>
      <c r="G28" s="8"/>
      <c r="H28" s="8"/>
      <c r="I28" s="8"/>
      <c r="J28" s="21"/>
      <c r="K28" s="8"/>
      <c r="L28" s="8"/>
      <c r="N28" s="23">
        <f>100%-(AVERAGE(N15:N26))</f>
        <v>0.36326184834257114</v>
      </c>
      <c r="O28" s="8" t="s">
        <v>29</v>
      </c>
    </row>
    <row r="29" spans="1:15" x14ac:dyDescent="0.2">
      <c r="A29" s="8"/>
      <c r="B29" s="8"/>
      <c r="C29" s="8"/>
      <c r="D29" s="8"/>
      <c r="E29" s="8"/>
      <c r="F29" s="8"/>
      <c r="G29" s="8"/>
      <c r="H29" s="8"/>
      <c r="I29" s="8"/>
      <c r="J29" s="21"/>
      <c r="K29" s="8"/>
      <c r="L29" s="8"/>
      <c r="N29" s="23">
        <f>100%-(AVERAGE(N2:N14))</f>
        <v>9.5923974449482863E-2</v>
      </c>
      <c r="O29" s="8" t="s">
        <v>30</v>
      </c>
    </row>
    <row r="30" spans="1:15" x14ac:dyDescent="0.2">
      <c r="A30" s="8"/>
      <c r="B30" s="8"/>
      <c r="C30" s="8"/>
      <c r="D30" s="8"/>
      <c r="E30" s="8"/>
      <c r="F30" s="8"/>
      <c r="G30" s="8"/>
      <c r="H30" s="8"/>
      <c r="I30" s="8"/>
      <c r="J30" s="21"/>
      <c r="K30" s="8"/>
      <c r="L30" s="8"/>
      <c r="M30" s="8"/>
      <c r="N30" s="24">
        <f>N28*J27</f>
        <v>53309.288485791505</v>
      </c>
      <c r="O30" s="8" t="s">
        <v>32</v>
      </c>
    </row>
    <row r="31" spans="1:15" x14ac:dyDescent="0.2">
      <c r="A31" s="8"/>
      <c r="B31" s="8"/>
      <c r="C31" s="8"/>
      <c r="D31" s="8"/>
      <c r="E31" s="8"/>
      <c r="F31" s="8"/>
      <c r="G31" s="8"/>
      <c r="H31" s="8"/>
      <c r="I31" s="8"/>
      <c r="J31" s="21"/>
      <c r="K31" s="8"/>
      <c r="L31" s="8"/>
      <c r="M31" s="8"/>
      <c r="N31" s="24">
        <f>N29*J14</f>
        <v>19861.892748865514</v>
      </c>
      <c r="O31" s="8" t="s">
        <v>31</v>
      </c>
    </row>
    <row r="32" spans="1:15" x14ac:dyDescent="0.2">
      <c r="A32" s="8"/>
      <c r="B32" s="8"/>
      <c r="C32" s="8"/>
      <c r="D32" s="8"/>
      <c r="E32" s="8"/>
      <c r="F32" s="8"/>
      <c r="G32" s="8"/>
      <c r="H32" s="8"/>
      <c r="I32" s="8"/>
      <c r="J32" s="21"/>
      <c r="K32" s="8"/>
      <c r="L32" s="8"/>
      <c r="M32" s="8"/>
      <c r="N32" s="8"/>
    </row>
    <row r="33" spans="1:14" x14ac:dyDescent="0.2">
      <c r="A33" s="8"/>
      <c r="B33" s="8"/>
      <c r="C33" s="8"/>
      <c r="D33" s="8"/>
      <c r="E33" s="8"/>
      <c r="F33" s="8"/>
      <c r="G33" s="8"/>
      <c r="H33" s="8"/>
      <c r="I33" s="8"/>
      <c r="J33" s="21"/>
      <c r="K33" s="8"/>
      <c r="L33" s="8"/>
      <c r="M33" s="8"/>
      <c r="N3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Dickey, Jonathan Ray</dc:creator>
  <cp:lastModifiedBy>Rachel Swenie</cp:lastModifiedBy>
  <dcterms:created xsi:type="dcterms:W3CDTF">2020-09-11T15:39:30Z</dcterms:created>
  <dcterms:modified xsi:type="dcterms:W3CDTF">2020-10-06T18:19:09Z</dcterms:modified>
</cp:coreProperties>
</file>